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884-2021\WORK IN PROGRESS\884-2021\"/>
    </mc:Choice>
  </mc:AlternateContent>
  <xr:revisionPtr revIDLastSave="0" documentId="13_ncr:1_{7AF00009-7D23-4F7B-BB68-88D5F54E6A8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84-2021" sheetId="3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>#REF!</definedName>
    <definedName name="_1PAGE_1_OF_13" localSheetId="0">'884-2021'!#REF!</definedName>
    <definedName name="_20TENDER_NO._181">'[1]FORM B; PRICES'!#REF!</definedName>
    <definedName name="_30TENDER_SUBMISSI">'[1]FORM B; PRICES'!#REF!</definedName>
    <definedName name="_4PAGE_1_OF_13">#REF!</definedName>
    <definedName name="_5TENDER_NO._181" localSheetId="0">'884-2021'!#REF!</definedName>
    <definedName name="_8TENDER_NO._181">#REF!</definedName>
    <definedName name="_9TENDER_SUBMISSI" localSheetId="0">'884-2021'!#REF!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'884-2021'!#REF!</definedName>
    <definedName name="HEADER">#REF!</definedName>
    <definedName name="_xlnm.Print_Area" localSheetId="0">'884-2021'!$B$6:$H$584</definedName>
    <definedName name="_xlnm.Print_Titles" localSheetId="0">'884-2021'!$1:$5</definedName>
    <definedName name="_xlnm.Print_Titles">#REF!</definedName>
    <definedName name="TEMP" localSheetId="0">'884-2021'!#REF!</definedName>
    <definedName name="TEMP">#REF!</definedName>
    <definedName name="TESTHEAD" localSheetId="0">'884-2021'!#REF!</definedName>
    <definedName name="TESTHEAD">#REF!</definedName>
    <definedName name="XEVERYTHING" localSheetId="0">'884-2021'!$B$1:$IH$553</definedName>
    <definedName name="XEVERYTHING">#REF!</definedName>
    <definedName name="XITEMS" localSheetId="0">'884-2021'!$B$535:$IH$553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1" i="3" l="1"/>
  <c r="H440" i="3"/>
  <c r="H414" i="3"/>
  <c r="H415" i="3"/>
  <c r="C582" i="3" l="1"/>
  <c r="B582" i="3"/>
  <c r="C580" i="3"/>
  <c r="B580" i="3"/>
  <c r="B579" i="3"/>
  <c r="C577" i="3"/>
  <c r="B577" i="3"/>
  <c r="C576" i="3"/>
  <c r="B576" i="3"/>
  <c r="B575" i="3"/>
  <c r="B574" i="3"/>
  <c r="B573" i="3"/>
  <c r="B572" i="3"/>
  <c r="B571" i="3"/>
  <c r="B570" i="3"/>
  <c r="B569" i="3"/>
  <c r="C567" i="3"/>
  <c r="H566" i="3"/>
  <c r="H567" i="3" s="1"/>
  <c r="H582" i="3" s="1"/>
  <c r="C564" i="3"/>
  <c r="B564" i="3"/>
  <c r="H563" i="3"/>
  <c r="H562" i="3"/>
  <c r="H561" i="3"/>
  <c r="H560" i="3"/>
  <c r="H559" i="3"/>
  <c r="H558" i="3"/>
  <c r="H557" i="3"/>
  <c r="H556" i="3"/>
  <c r="H555" i="3"/>
  <c r="C554" i="3"/>
  <c r="C551" i="3"/>
  <c r="H550" i="3"/>
  <c r="H547" i="3"/>
  <c r="H543" i="3"/>
  <c r="H539" i="3"/>
  <c r="C534" i="3"/>
  <c r="H533" i="3"/>
  <c r="H530" i="3"/>
  <c r="H529" i="3"/>
  <c r="H528" i="3"/>
  <c r="H526" i="3"/>
  <c r="H524" i="3"/>
  <c r="H521" i="3"/>
  <c r="H520" i="3"/>
  <c r="H517" i="3"/>
  <c r="H516" i="3"/>
  <c r="H513" i="3"/>
  <c r="H511" i="3"/>
  <c r="H508" i="3"/>
  <c r="H506" i="3"/>
  <c r="H504" i="3"/>
  <c r="H503" i="3"/>
  <c r="H502" i="3"/>
  <c r="H500" i="3"/>
  <c r="H498" i="3"/>
  <c r="H495" i="3"/>
  <c r="H493" i="3"/>
  <c r="H491" i="3"/>
  <c r="H489" i="3"/>
  <c r="H488" i="3"/>
  <c r="H487" i="3"/>
  <c r="H486" i="3"/>
  <c r="H484" i="3"/>
  <c r="H483" i="3"/>
  <c r="H481" i="3"/>
  <c r="H480" i="3"/>
  <c r="C478" i="3"/>
  <c r="C575" i="3" s="1"/>
  <c r="H477" i="3"/>
  <c r="H476" i="3"/>
  <c r="H475" i="3"/>
  <c r="H473" i="3"/>
  <c r="H472" i="3"/>
  <c r="H469" i="3"/>
  <c r="H468" i="3"/>
  <c r="H467" i="3"/>
  <c r="H466" i="3"/>
  <c r="H465" i="3"/>
  <c r="H464" i="3"/>
  <c r="H462" i="3"/>
  <c r="H460" i="3"/>
  <c r="H458" i="3"/>
  <c r="H456" i="3"/>
  <c r="H455" i="3"/>
  <c r="H454" i="3"/>
  <c r="H453" i="3"/>
  <c r="H451" i="3"/>
  <c r="H449" i="3"/>
  <c r="H446" i="3"/>
  <c r="H444" i="3"/>
  <c r="H443" i="3"/>
  <c r="H438" i="3"/>
  <c r="H435" i="3"/>
  <c r="H432" i="3"/>
  <c r="H430" i="3"/>
  <c r="H429" i="3"/>
  <c r="H427" i="3"/>
  <c r="H424" i="3"/>
  <c r="H423" i="3"/>
  <c r="H422" i="3"/>
  <c r="H421" i="3"/>
  <c r="H420" i="3"/>
  <c r="H419" i="3"/>
  <c r="H417" i="3"/>
  <c r="H411" i="3"/>
  <c r="H410" i="3"/>
  <c r="H408" i="3"/>
  <c r="H407" i="3"/>
  <c r="H406" i="3"/>
  <c r="H405" i="3"/>
  <c r="H404" i="3"/>
  <c r="H403" i="3"/>
  <c r="H400" i="3"/>
  <c r="H398" i="3"/>
  <c r="H396" i="3"/>
  <c r="H395" i="3"/>
  <c r="H392" i="3"/>
  <c r="H390" i="3"/>
  <c r="H388" i="3"/>
  <c r="H387" i="3"/>
  <c r="H386" i="3"/>
  <c r="H385" i="3"/>
  <c r="H383" i="3"/>
  <c r="H381" i="3"/>
  <c r="H380" i="3"/>
  <c r="H379" i="3"/>
  <c r="C376" i="3"/>
  <c r="C574" i="3" s="1"/>
  <c r="H375" i="3"/>
  <c r="H374" i="3"/>
  <c r="H372" i="3"/>
  <c r="H371" i="3"/>
  <c r="H368" i="3"/>
  <c r="H367" i="3"/>
  <c r="H366" i="3"/>
  <c r="H365" i="3"/>
  <c r="H364" i="3"/>
  <c r="H363" i="3"/>
  <c r="H362" i="3"/>
  <c r="H360" i="3"/>
  <c r="H358" i="3"/>
  <c r="H356" i="3"/>
  <c r="H355" i="3"/>
  <c r="H353" i="3"/>
  <c r="H352" i="3"/>
  <c r="H351" i="3"/>
  <c r="H350" i="3"/>
  <c r="H348" i="3"/>
  <c r="H345" i="3"/>
  <c r="H342" i="3"/>
  <c r="H340" i="3"/>
  <c r="H339" i="3"/>
  <c r="H338" i="3"/>
  <c r="H336" i="3"/>
  <c r="H334" i="3"/>
  <c r="H331" i="3"/>
  <c r="H330" i="3"/>
  <c r="H329" i="3"/>
  <c r="H328" i="3"/>
  <c r="H327" i="3"/>
  <c r="H324" i="3"/>
  <c r="H323" i="3"/>
  <c r="H322" i="3"/>
  <c r="H321" i="3"/>
  <c r="H320" i="3"/>
  <c r="H319" i="3"/>
  <c r="H316" i="3"/>
  <c r="H314" i="3"/>
  <c r="H312" i="3"/>
  <c r="H310" i="3"/>
  <c r="H308" i="3"/>
  <c r="H307" i="3"/>
  <c r="H306" i="3"/>
  <c r="H305" i="3"/>
  <c r="H303" i="3"/>
  <c r="H300" i="3"/>
  <c r="H299" i="3"/>
  <c r="C295" i="3"/>
  <c r="C573" i="3" s="1"/>
  <c r="H294" i="3"/>
  <c r="H293" i="3"/>
  <c r="H291" i="3"/>
  <c r="H290" i="3"/>
  <c r="H287" i="3"/>
  <c r="H286" i="3"/>
  <c r="H285" i="3"/>
  <c r="H284" i="3"/>
  <c r="H283" i="3"/>
  <c r="H282" i="3"/>
  <c r="H281" i="3"/>
  <c r="H279" i="3"/>
  <c r="H277" i="3"/>
  <c r="H275" i="3"/>
  <c r="H274" i="3"/>
  <c r="H273" i="3"/>
  <c r="H272" i="3"/>
  <c r="H269" i="3"/>
  <c r="H267" i="3"/>
  <c r="H266" i="3"/>
  <c r="H265" i="3"/>
  <c r="H263" i="3"/>
  <c r="H261" i="3"/>
  <c r="H258" i="3"/>
  <c r="H257" i="3"/>
  <c r="H256" i="3"/>
  <c r="H255" i="3"/>
  <c r="H254" i="3"/>
  <c r="H251" i="3"/>
  <c r="H250" i="3"/>
  <c r="H249" i="3"/>
  <c r="H248" i="3"/>
  <c r="H247" i="3"/>
  <c r="H246" i="3"/>
  <c r="H243" i="3"/>
  <c r="H241" i="3"/>
  <c r="H239" i="3"/>
  <c r="H238" i="3"/>
  <c r="H237" i="3"/>
  <c r="H236" i="3"/>
  <c r="H234" i="3"/>
  <c r="H231" i="3"/>
  <c r="H230" i="3"/>
  <c r="C226" i="3"/>
  <c r="C572" i="3" s="1"/>
  <c r="H225" i="3"/>
  <c r="H222" i="3"/>
  <c r="H221" i="3"/>
  <c r="H220" i="3"/>
  <c r="H219" i="3"/>
  <c r="H218" i="3"/>
  <c r="H217" i="3"/>
  <c r="H215" i="3"/>
  <c r="H213" i="3"/>
  <c r="H211" i="3"/>
  <c r="H209" i="3"/>
  <c r="H208" i="3"/>
  <c r="H207" i="3"/>
  <c r="H205" i="3"/>
  <c r="H204" i="3"/>
  <c r="H201" i="3"/>
  <c r="H198" i="3"/>
  <c r="H196" i="3"/>
  <c r="H195" i="3"/>
  <c r="H194" i="3"/>
  <c r="H193" i="3"/>
  <c r="H191" i="3"/>
  <c r="H189" i="3"/>
  <c r="H186" i="3"/>
  <c r="H185" i="3"/>
  <c r="H184" i="3"/>
  <c r="H183" i="3"/>
  <c r="H182" i="3"/>
  <c r="H179" i="3"/>
  <c r="H178" i="3"/>
  <c r="H176" i="3"/>
  <c r="H175" i="3"/>
  <c r="H174" i="3"/>
  <c r="H173" i="3"/>
  <c r="H172" i="3"/>
  <c r="H171" i="3"/>
  <c r="H168" i="3"/>
  <c r="H166" i="3"/>
  <c r="H164" i="3"/>
  <c r="H162" i="3"/>
  <c r="H160" i="3"/>
  <c r="H159" i="3"/>
  <c r="H158" i="3"/>
  <c r="H157" i="3"/>
  <c r="H155" i="3"/>
  <c r="H152" i="3"/>
  <c r="H151" i="3"/>
  <c r="C147" i="3"/>
  <c r="C571" i="3" s="1"/>
  <c r="H146" i="3"/>
  <c r="H145" i="3"/>
  <c r="H144" i="3"/>
  <c r="H142" i="3"/>
  <c r="H141" i="3"/>
  <c r="H138" i="3"/>
  <c r="H137" i="3"/>
  <c r="H136" i="3"/>
  <c r="H135" i="3"/>
  <c r="H134" i="3"/>
  <c r="H133" i="3"/>
  <c r="H131" i="3"/>
  <c r="H129" i="3"/>
  <c r="H127" i="3"/>
  <c r="H126" i="3"/>
  <c r="H124" i="3"/>
  <c r="H123" i="3"/>
  <c r="H122" i="3"/>
  <c r="H121" i="3"/>
  <c r="H120" i="3"/>
  <c r="H118" i="3"/>
  <c r="H115" i="3"/>
  <c r="H112" i="3"/>
  <c r="H110" i="3"/>
  <c r="H108" i="3"/>
  <c r="H107" i="3"/>
  <c r="H106" i="3"/>
  <c r="H105" i="3"/>
  <c r="H103" i="3"/>
  <c r="H101" i="3"/>
  <c r="H98" i="3"/>
  <c r="H97" i="3"/>
  <c r="H96" i="3"/>
  <c r="H94" i="3"/>
  <c r="H93" i="3"/>
  <c r="H90" i="3"/>
  <c r="H88" i="3"/>
  <c r="H87" i="3"/>
  <c r="H86" i="3"/>
  <c r="H85" i="3"/>
  <c r="H84" i="3"/>
  <c r="H83" i="3"/>
  <c r="H80" i="3"/>
  <c r="H79" i="3"/>
  <c r="H77" i="3"/>
  <c r="H74" i="3"/>
  <c r="H73" i="3"/>
  <c r="C69" i="3"/>
  <c r="C570" i="3" s="1"/>
  <c r="H68" i="3"/>
  <c r="H67" i="3"/>
  <c r="H65" i="3"/>
  <c r="H64" i="3"/>
  <c r="H61" i="3"/>
  <c r="H60" i="3"/>
  <c r="H59" i="3"/>
  <c r="H58" i="3"/>
  <c r="H57" i="3"/>
  <c r="H55" i="3"/>
  <c r="H53" i="3"/>
  <c r="H52" i="3"/>
  <c r="H49" i="3"/>
  <c r="H47" i="3"/>
  <c r="H46" i="3"/>
  <c r="H45" i="3"/>
  <c r="H43" i="3"/>
  <c r="H41" i="3"/>
  <c r="H38" i="3"/>
  <c r="H37" i="3"/>
  <c r="H36" i="3"/>
  <c r="H35" i="3"/>
  <c r="H34" i="3"/>
  <c r="H31" i="3"/>
  <c r="H30" i="3"/>
  <c r="H29" i="3"/>
  <c r="H28" i="3"/>
  <c r="H27" i="3"/>
  <c r="H26" i="3"/>
  <c r="H23" i="3"/>
  <c r="H21" i="3"/>
  <c r="H19" i="3"/>
  <c r="H18" i="3"/>
  <c r="H17" i="3"/>
  <c r="H16" i="3"/>
  <c r="H14" i="3"/>
  <c r="H11" i="3"/>
  <c r="H10" i="3"/>
  <c r="H551" i="3" l="1"/>
  <c r="H577" i="3" s="1"/>
  <c r="H534" i="3"/>
  <c r="H576" i="3" s="1"/>
  <c r="H376" i="3"/>
  <c r="H574" i="3" s="1"/>
  <c r="H478" i="3"/>
  <c r="H575" i="3" s="1"/>
  <c r="H295" i="3"/>
  <c r="H573" i="3" s="1"/>
  <c r="H564" i="3"/>
  <c r="H580" i="3" s="1"/>
  <c r="H581" i="3" s="1"/>
  <c r="H69" i="3"/>
  <c r="H570" i="3" s="1"/>
  <c r="H226" i="3"/>
  <c r="H572" i="3" s="1"/>
  <c r="H147" i="3"/>
  <c r="H571" i="3" s="1"/>
  <c r="H578" i="3" l="1"/>
  <c r="G583" i="3" s="1"/>
  <c r="AM146" i="3"/>
  <c r="AR146" i="3" s="1"/>
  <c r="AS146" i="3" s="1"/>
  <c r="AP146" i="3" l="1"/>
  <c r="AQ146" i="3" s="1"/>
  <c r="AM449" i="3" l="1"/>
  <c r="AM448" i="3"/>
  <c r="AM477" i="3"/>
  <c r="AR448" i="3" l="1"/>
  <c r="AS448" i="3" s="1"/>
  <c r="AP477" i="3"/>
  <c r="AQ477" i="3" s="1"/>
  <c r="AR477" i="3"/>
  <c r="AS477" i="3" s="1"/>
  <c r="AR449" i="3" l="1"/>
  <c r="AS449" i="3" s="1"/>
  <c r="AT449" i="3" s="1"/>
  <c r="AM419" i="3" l="1"/>
  <c r="AM413" i="3"/>
  <c r="AR413" i="3" s="1"/>
  <c r="AS413" i="3" s="1"/>
  <c r="AN419" i="3" l="1"/>
  <c r="AO419" i="3"/>
  <c r="AP419" i="3"/>
  <c r="AQ419" i="3" s="1"/>
  <c r="AT419" i="3" s="1"/>
  <c r="AR419" i="3"/>
  <c r="AS419" i="3" s="1"/>
  <c r="AP413" i="3"/>
  <c r="AQ413" i="3" s="1"/>
  <c r="AM533" i="3" l="1"/>
  <c r="AR533" i="3" s="1"/>
  <c r="AS533" i="3" s="1"/>
  <c r="AM532" i="3"/>
  <c r="AM531" i="3"/>
  <c r="AM530" i="3"/>
  <c r="AM529" i="3"/>
  <c r="AR529" i="3" s="1"/>
  <c r="AS529" i="3" s="1"/>
  <c r="AM528" i="3"/>
  <c r="AR528" i="3" s="1"/>
  <c r="AS528" i="3" s="1"/>
  <c r="AM527" i="3"/>
  <c r="AR527" i="3" s="1"/>
  <c r="AS527" i="3" s="1"/>
  <c r="AM526" i="3"/>
  <c r="AM525" i="3"/>
  <c r="AR525" i="3" s="1"/>
  <c r="AS525" i="3" s="1"/>
  <c r="AM523" i="3"/>
  <c r="AR523" i="3" s="1"/>
  <c r="AS523" i="3" s="1"/>
  <c r="AM522" i="3"/>
  <c r="AR522" i="3" s="1"/>
  <c r="AS522" i="3" s="1"/>
  <c r="AM508" i="3"/>
  <c r="AR508" i="3" s="1"/>
  <c r="AS508" i="3" s="1"/>
  <c r="AM507" i="3"/>
  <c r="AR507" i="3" s="1"/>
  <c r="AS507" i="3" s="1"/>
  <c r="AM498" i="3"/>
  <c r="AR498" i="3" s="1"/>
  <c r="AS498" i="3" s="1"/>
  <c r="AM497" i="3"/>
  <c r="AR497" i="3" s="1"/>
  <c r="AS497" i="3" s="1"/>
  <c r="AM496" i="3"/>
  <c r="AM495" i="3"/>
  <c r="AR495" i="3" s="1"/>
  <c r="AS495" i="3" s="1"/>
  <c r="AM494" i="3"/>
  <c r="AM491" i="3"/>
  <c r="AM490" i="3"/>
  <c r="AR490" i="3" s="1"/>
  <c r="AS490" i="3" s="1"/>
  <c r="AM489" i="3"/>
  <c r="AR489" i="3" s="1"/>
  <c r="AS489" i="3" s="1"/>
  <c r="AM488" i="3"/>
  <c r="AP488" i="3" s="1"/>
  <c r="AM487" i="3"/>
  <c r="AP487" i="3" s="1"/>
  <c r="AQ487" i="3" s="1"/>
  <c r="AM486" i="3"/>
  <c r="AR486" i="3" s="1"/>
  <c r="AS486" i="3" s="1"/>
  <c r="AM485" i="3"/>
  <c r="AP485" i="3" s="1"/>
  <c r="AQ485" i="3" s="1"/>
  <c r="AM483" i="3"/>
  <c r="AR483" i="3" s="1"/>
  <c r="AS483" i="3" s="1"/>
  <c r="AM482" i="3"/>
  <c r="AM481" i="3"/>
  <c r="AR481" i="3" s="1"/>
  <c r="AS481" i="3" s="1"/>
  <c r="AM480" i="3"/>
  <c r="AR480" i="3" s="1"/>
  <c r="AS480" i="3" s="1"/>
  <c r="AP507" i="3" l="1"/>
  <c r="AQ507" i="3" s="1"/>
  <c r="AN522" i="3"/>
  <c r="AN523" i="3" s="1"/>
  <c r="AN525" i="3" s="1"/>
  <c r="AN526" i="3" s="1"/>
  <c r="AP522" i="3"/>
  <c r="AQ522" i="3" s="1"/>
  <c r="AP525" i="3"/>
  <c r="AQ525" i="3" s="1"/>
  <c r="AR485" i="3"/>
  <c r="AS485" i="3" s="1"/>
  <c r="AR487" i="3"/>
  <c r="AS487" i="3" s="1"/>
  <c r="AP527" i="3"/>
  <c r="AQ527" i="3" s="1"/>
  <c r="AP529" i="3"/>
  <c r="AQ529" i="3" s="1"/>
  <c r="AP523" i="3"/>
  <c r="AQ523" i="3" s="1"/>
  <c r="AP528" i="3"/>
  <c r="AQ528" i="3" s="1"/>
  <c r="AQ488" i="3"/>
  <c r="AP489" i="3"/>
  <c r="AQ489" i="3" s="1"/>
  <c r="AT489" i="3" s="1"/>
  <c r="AP494" i="3"/>
  <c r="AQ494" i="3" s="1"/>
  <c r="AN480" i="3"/>
  <c r="AN481" i="3" s="1"/>
  <c r="AN482" i="3" s="1"/>
  <c r="AN483" i="3" s="1"/>
  <c r="AN485" i="3" s="1"/>
  <c r="AN486" i="3" s="1"/>
  <c r="AN487" i="3" s="1"/>
  <c r="AP490" i="3"/>
  <c r="AQ490" i="3" s="1"/>
  <c r="AR494" i="3"/>
  <c r="AS494" i="3" s="1"/>
  <c r="AP482" i="3"/>
  <c r="AP532" i="3"/>
  <c r="AQ532" i="3" s="1"/>
  <c r="AR532" i="3"/>
  <c r="AS532" i="3" s="1"/>
  <c r="AR482" i="3"/>
  <c r="AS482" i="3" s="1"/>
  <c r="AR491" i="3"/>
  <c r="AS491" i="3" s="1"/>
  <c r="AR496" i="3"/>
  <c r="AS496" i="3" s="1"/>
  <c r="AR530" i="3"/>
  <c r="AS530" i="3" s="1"/>
  <c r="AP530" i="3"/>
  <c r="AQ530" i="3" s="1"/>
  <c r="AP481" i="3"/>
  <c r="AQ481" i="3" s="1"/>
  <c r="AR526" i="3"/>
  <c r="AS526" i="3" s="1"/>
  <c r="AN496" i="3"/>
  <c r="AT496" i="3" s="1"/>
  <c r="AP496" i="3"/>
  <c r="AQ496" i="3" s="1"/>
  <c r="AP480" i="3"/>
  <c r="AQ480" i="3" s="1"/>
  <c r="AO480" i="3"/>
  <c r="AO481" i="3" s="1"/>
  <c r="AO482" i="3" s="1"/>
  <c r="AO483" i="3" s="1"/>
  <c r="AO485" i="3" s="1"/>
  <c r="AO486" i="3" s="1"/>
  <c r="AO487" i="3" s="1"/>
  <c r="AO488" i="3" s="1"/>
  <c r="AO489" i="3" s="1"/>
  <c r="AO490" i="3" s="1"/>
  <c r="AO491" i="3" s="1"/>
  <c r="AO494" i="3" s="1"/>
  <c r="AO495" i="3" s="1"/>
  <c r="AO496" i="3" s="1"/>
  <c r="AO497" i="3" s="1"/>
  <c r="AO498" i="3" s="1"/>
  <c r="AO507" i="3" s="1"/>
  <c r="AO508" i="3" s="1"/>
  <c r="AO522" i="3" s="1"/>
  <c r="AO523" i="3" s="1"/>
  <c r="AP497" i="3"/>
  <c r="AP531" i="3"/>
  <c r="AQ531" i="3" s="1"/>
  <c r="AN531" i="3"/>
  <c r="AT531" i="3" s="1"/>
  <c r="AR531" i="3"/>
  <c r="AS531" i="3" s="1"/>
  <c r="AR488" i="3"/>
  <c r="AS488" i="3" s="1"/>
  <c r="AP486" i="3"/>
  <c r="AQ486" i="3" s="1"/>
  <c r="AT486" i="3" s="1"/>
  <c r="AN527" i="3"/>
  <c r="AN528" i="3" s="1"/>
  <c r="AN529" i="3" s="1"/>
  <c r="AN530" i="3" s="1"/>
  <c r="AP491" i="3" l="1"/>
  <c r="AQ491" i="3" s="1"/>
  <c r="AT491" i="3" s="1"/>
  <c r="AT522" i="3"/>
  <c r="AP508" i="3"/>
  <c r="AQ508" i="3" s="1"/>
  <c r="AT508" i="3" s="1"/>
  <c r="AP495" i="3"/>
  <c r="AQ495" i="3" s="1"/>
  <c r="AT495" i="3" s="1"/>
  <c r="AP533" i="3"/>
  <c r="AQ533" i="3" s="1"/>
  <c r="AT533" i="3" s="1"/>
  <c r="AN497" i="3"/>
  <c r="AN498" i="3" s="1"/>
  <c r="AO525" i="3"/>
  <c r="AT523" i="3"/>
  <c r="AT487" i="3"/>
  <c r="AN488" i="3"/>
  <c r="AT481" i="3"/>
  <c r="AP526" i="3"/>
  <c r="AT527" i="3"/>
  <c r="AQ482" i="3"/>
  <c r="AP483" i="3"/>
  <c r="AQ483" i="3" s="1"/>
  <c r="AT483" i="3" s="1"/>
  <c r="AQ497" i="3"/>
  <c r="AP498" i="3"/>
  <c r="AQ498" i="3" s="1"/>
  <c r="AT498" i="3" s="1"/>
  <c r="AT482" i="3"/>
  <c r="AN532" i="3"/>
  <c r="AT480" i="3"/>
  <c r="AT485" i="3"/>
  <c r="AT497" i="3" l="1"/>
  <c r="AN507" i="3"/>
  <c r="AN489" i="3"/>
  <c r="AN490" i="3" s="1"/>
  <c r="AT488" i="3"/>
  <c r="AN533" i="3"/>
  <c r="AQ526" i="3"/>
  <c r="AT526" i="3" s="1"/>
  <c r="AT525" i="3"/>
  <c r="AO526" i="3"/>
  <c r="AN508" i="3" l="1"/>
  <c r="AT507" i="3"/>
  <c r="AN491" i="3"/>
  <c r="AT490" i="3"/>
  <c r="AN494" i="3" l="1"/>
  <c r="AT494" i="3" l="1"/>
  <c r="AN495" i="3"/>
  <c r="AO527" i="3" l="1"/>
  <c r="AO528" i="3" s="1"/>
  <c r="AO529" i="3" l="1"/>
  <c r="AT528" i="3"/>
  <c r="AO530" i="3" l="1"/>
  <c r="AT529" i="3"/>
  <c r="AT530" i="3" l="1"/>
  <c r="AO531" i="3" l="1"/>
  <c r="AO532" i="3" s="1"/>
  <c r="AO533" i="3" l="1"/>
  <c r="AT532" i="3"/>
  <c r="AM476" i="3" l="1"/>
  <c r="AP476" i="3" s="1"/>
  <c r="AQ476" i="3" s="1"/>
  <c r="AM475" i="3"/>
  <c r="AM474" i="3"/>
  <c r="AP474" i="3" s="1"/>
  <c r="AQ474" i="3" s="1"/>
  <c r="AM473" i="3"/>
  <c r="AR473" i="3" s="1"/>
  <c r="AS473" i="3" s="1"/>
  <c r="AM472" i="3"/>
  <c r="AM471" i="3"/>
  <c r="AR471" i="3" s="1"/>
  <c r="AS471" i="3" s="1"/>
  <c r="AM470" i="3"/>
  <c r="AP470" i="3" s="1"/>
  <c r="AQ470" i="3" s="1"/>
  <c r="AM468" i="3"/>
  <c r="AP468" i="3" s="1"/>
  <c r="AQ468" i="3" s="1"/>
  <c r="AM467" i="3"/>
  <c r="AP467" i="3" s="1"/>
  <c r="AQ467" i="3" s="1"/>
  <c r="AM466" i="3"/>
  <c r="AR466" i="3" s="1"/>
  <c r="AS466" i="3" s="1"/>
  <c r="AM465" i="3"/>
  <c r="AR465" i="3" s="1"/>
  <c r="AS465" i="3" s="1"/>
  <c r="AM459" i="3"/>
  <c r="AN459" i="3" s="1"/>
  <c r="AM456" i="3"/>
  <c r="AM454" i="3"/>
  <c r="AR454" i="3" s="1"/>
  <c r="AS454" i="3" s="1"/>
  <c r="AM451" i="3"/>
  <c r="AM450" i="3"/>
  <c r="AR450" i="3" s="1"/>
  <c r="AS450" i="3" s="1"/>
  <c r="AM447" i="3"/>
  <c r="AR447" i="3" s="1"/>
  <c r="AS447" i="3" s="1"/>
  <c r="AM441" i="3"/>
  <c r="AR441" i="3" s="1"/>
  <c r="AS441" i="3" s="1"/>
  <c r="AM439" i="3"/>
  <c r="AP439" i="3" s="1"/>
  <c r="AP448" i="3" s="1"/>
  <c r="AM438" i="3"/>
  <c r="AM437" i="3"/>
  <c r="AR437" i="3" s="1"/>
  <c r="AS437" i="3" s="1"/>
  <c r="AM436" i="3"/>
  <c r="AR436" i="3" s="1"/>
  <c r="AS436" i="3" s="1"/>
  <c r="AM434" i="3"/>
  <c r="AR434" i="3" s="1"/>
  <c r="AS434" i="3" s="1"/>
  <c r="AM433" i="3"/>
  <c r="AR433" i="3" s="1"/>
  <c r="AS433" i="3" s="1"/>
  <c r="AM430" i="3"/>
  <c r="AM429" i="3"/>
  <c r="AM428" i="3"/>
  <c r="AM427" i="3"/>
  <c r="AM426" i="3"/>
  <c r="AR426" i="3" s="1"/>
  <c r="AS426" i="3" s="1"/>
  <c r="AM425" i="3"/>
  <c r="AR425" i="3" s="1"/>
  <c r="AS425" i="3" s="1"/>
  <c r="AM424" i="3"/>
  <c r="AP424" i="3" s="1"/>
  <c r="AQ424" i="3" s="1"/>
  <c r="AM422" i="3"/>
  <c r="AM421" i="3"/>
  <c r="AR421" i="3" s="1"/>
  <c r="AS421" i="3" s="1"/>
  <c r="AM420" i="3"/>
  <c r="AR420" i="3" s="1"/>
  <c r="AS420" i="3" s="1"/>
  <c r="AM418" i="3"/>
  <c r="AM412" i="3"/>
  <c r="AR412" i="3" s="1"/>
  <c r="AS412" i="3" s="1"/>
  <c r="AM407" i="3"/>
  <c r="AR407" i="3" s="1"/>
  <c r="AS407" i="3" s="1"/>
  <c r="AM406" i="3"/>
  <c r="AP406" i="3" s="1"/>
  <c r="AQ406" i="3" s="1"/>
  <c r="AM405" i="3"/>
  <c r="AR405" i="3" s="1"/>
  <c r="AS405" i="3" s="1"/>
  <c r="AM397" i="3"/>
  <c r="AM394" i="3"/>
  <c r="AR394" i="3" s="1"/>
  <c r="AS394" i="3" s="1"/>
  <c r="AM393" i="3"/>
  <c r="AR393" i="3" s="1"/>
  <c r="AS393" i="3" s="1"/>
  <c r="AM392" i="3"/>
  <c r="AR392" i="3" s="1"/>
  <c r="AS392" i="3" s="1"/>
  <c r="AM391" i="3"/>
  <c r="AP391" i="3" s="1"/>
  <c r="AM390" i="3"/>
  <c r="AR390" i="3" s="1"/>
  <c r="AS390" i="3" s="1"/>
  <c r="AM389" i="3"/>
  <c r="AP389" i="3" s="1"/>
  <c r="AM388" i="3"/>
  <c r="AR388" i="3" s="1"/>
  <c r="AS388" i="3" s="1"/>
  <c r="AM387" i="3"/>
  <c r="AP387" i="3" s="1"/>
  <c r="AQ387" i="3" s="1"/>
  <c r="AM386" i="3"/>
  <c r="AM384" i="3"/>
  <c r="AM383" i="3"/>
  <c r="AM382" i="3"/>
  <c r="AP382" i="3" s="1"/>
  <c r="AQ382" i="3" s="1"/>
  <c r="AM380" i="3"/>
  <c r="AR380" i="3" s="1"/>
  <c r="AS380" i="3" s="1"/>
  <c r="AM379" i="3"/>
  <c r="AO379" i="3" s="1"/>
  <c r="AM378" i="3"/>
  <c r="AO378" i="3" s="1"/>
  <c r="AQ448" i="3" l="1"/>
  <c r="AT448" i="3" s="1"/>
  <c r="AP449" i="3"/>
  <c r="AQ449" i="3" s="1"/>
  <c r="AT378" i="3"/>
  <c r="AN378" i="3"/>
  <c r="AR468" i="3"/>
  <c r="AS468" i="3" s="1"/>
  <c r="AP425" i="3"/>
  <c r="AP426" i="3" s="1"/>
  <c r="AQ426" i="3" s="1"/>
  <c r="AT426" i="3" s="1"/>
  <c r="AP405" i="3"/>
  <c r="AQ405" i="3" s="1"/>
  <c r="AR378" i="3"/>
  <c r="AS378" i="3" s="1"/>
  <c r="AO380" i="3"/>
  <c r="AO382" i="3" s="1"/>
  <c r="AO383" i="3" s="1"/>
  <c r="AO384" i="3" s="1"/>
  <c r="AO386" i="3" s="1"/>
  <c r="AO387" i="3" s="1"/>
  <c r="AO388" i="3" s="1"/>
  <c r="AO389" i="3" s="1"/>
  <c r="AO390" i="3" s="1"/>
  <c r="AO391" i="3" s="1"/>
  <c r="AO392" i="3" s="1"/>
  <c r="AO393" i="3" s="1"/>
  <c r="AO394" i="3" s="1"/>
  <c r="AP447" i="3"/>
  <c r="AP450" i="3" s="1"/>
  <c r="AP380" i="3"/>
  <c r="AQ380" i="3" s="1"/>
  <c r="AN393" i="3"/>
  <c r="AN394" i="3" s="1"/>
  <c r="AN397" i="3" s="1"/>
  <c r="AN405" i="3" s="1"/>
  <c r="AN406" i="3" s="1"/>
  <c r="AN407" i="3" s="1"/>
  <c r="AR424" i="3"/>
  <c r="AS424" i="3" s="1"/>
  <c r="AP466" i="3"/>
  <c r="AQ466" i="3" s="1"/>
  <c r="AP394" i="3"/>
  <c r="AQ394" i="3" s="1"/>
  <c r="AP379" i="3"/>
  <c r="AQ379" i="3" s="1"/>
  <c r="AP407" i="3"/>
  <c r="AQ407" i="3" s="1"/>
  <c r="AR438" i="3"/>
  <c r="AS438" i="3" s="1"/>
  <c r="AT438" i="3" s="1"/>
  <c r="AR382" i="3"/>
  <c r="AS382" i="3" s="1"/>
  <c r="AR387" i="3"/>
  <c r="AS387" i="3" s="1"/>
  <c r="AP393" i="3"/>
  <c r="AQ393" i="3" s="1"/>
  <c r="AR470" i="3"/>
  <c r="AS470" i="3" s="1"/>
  <c r="AR474" i="3"/>
  <c r="AS474" i="3" s="1"/>
  <c r="AR389" i="3"/>
  <c r="AS389" i="3" s="1"/>
  <c r="AT459" i="3"/>
  <c r="AP471" i="3"/>
  <c r="AQ471" i="3" s="1"/>
  <c r="AP436" i="3"/>
  <c r="AQ436" i="3" s="1"/>
  <c r="AP454" i="3"/>
  <c r="AQ454" i="3" s="1"/>
  <c r="AN470" i="3"/>
  <c r="AN471" i="3" s="1"/>
  <c r="AN472" i="3" s="1"/>
  <c r="AN473" i="3" s="1"/>
  <c r="AR406" i="3"/>
  <c r="AS406" i="3" s="1"/>
  <c r="AR467" i="3"/>
  <c r="AS467" i="3" s="1"/>
  <c r="AN474" i="3"/>
  <c r="AT474" i="3" s="1"/>
  <c r="AP388" i="3"/>
  <c r="AQ388" i="3" s="1"/>
  <c r="AT388" i="3" s="1"/>
  <c r="AR439" i="3"/>
  <c r="AS439" i="3" s="1"/>
  <c r="AP397" i="3"/>
  <c r="AQ397" i="3" s="1"/>
  <c r="AR397" i="3"/>
  <c r="AS397" i="3" s="1"/>
  <c r="AP390" i="3"/>
  <c r="AQ390" i="3" s="1"/>
  <c r="AT390" i="3" s="1"/>
  <c r="AQ389" i="3"/>
  <c r="AQ391" i="3"/>
  <c r="AP392" i="3"/>
  <c r="AQ392" i="3" s="1"/>
  <c r="AT392" i="3" s="1"/>
  <c r="AP441" i="3"/>
  <c r="AQ441" i="3" s="1"/>
  <c r="AT441" i="3" s="1"/>
  <c r="AQ439" i="3"/>
  <c r="AN465" i="3"/>
  <c r="AR379" i="3"/>
  <c r="AS379" i="3" s="1"/>
  <c r="AP383" i="3"/>
  <c r="AQ383" i="3" s="1"/>
  <c r="AT383" i="3" s="1"/>
  <c r="AP384" i="3"/>
  <c r="AQ384" i="3" s="1"/>
  <c r="AR391" i="3"/>
  <c r="AS391" i="3" s="1"/>
  <c r="AN412" i="3"/>
  <c r="AR422" i="3"/>
  <c r="AS422" i="3" s="1"/>
  <c r="AN433" i="3"/>
  <c r="AT433" i="3" s="1"/>
  <c r="AR451" i="3"/>
  <c r="AS451" i="3" s="1"/>
  <c r="AT451" i="3" s="1"/>
  <c r="AP456" i="3"/>
  <c r="AQ456" i="3" s="1"/>
  <c r="AP459" i="3"/>
  <c r="AQ459" i="3" s="1"/>
  <c r="AR472" i="3"/>
  <c r="AS472" i="3" s="1"/>
  <c r="AP475" i="3"/>
  <c r="AQ475" i="3" s="1"/>
  <c r="AR383" i="3"/>
  <c r="AS383" i="3" s="1"/>
  <c r="AR384" i="3"/>
  <c r="AS384" i="3" s="1"/>
  <c r="AP386" i="3"/>
  <c r="AQ386" i="3" s="1"/>
  <c r="AP412" i="3"/>
  <c r="AQ412" i="3" s="1"/>
  <c r="AP418" i="3"/>
  <c r="AR427" i="3"/>
  <c r="AS427" i="3" s="1"/>
  <c r="AT427" i="3" s="1"/>
  <c r="AR428" i="3"/>
  <c r="AS428" i="3" s="1"/>
  <c r="AP430" i="3"/>
  <c r="AQ430" i="3" s="1"/>
  <c r="AP433" i="3"/>
  <c r="AQ433" i="3" s="1"/>
  <c r="AP434" i="3"/>
  <c r="AR456" i="3"/>
  <c r="AS456" i="3" s="1"/>
  <c r="AR459" i="3"/>
  <c r="AS459" i="3" s="1"/>
  <c r="AP465" i="3"/>
  <c r="AQ465" i="3" s="1"/>
  <c r="AR475" i="3"/>
  <c r="AS475" i="3" s="1"/>
  <c r="AR476" i="3"/>
  <c r="AS476" i="3" s="1"/>
  <c r="AP378" i="3"/>
  <c r="AQ378" i="3" s="1"/>
  <c r="AN379" i="3"/>
  <c r="AN380" i="3" s="1"/>
  <c r="AR386" i="3"/>
  <c r="AS386" i="3" s="1"/>
  <c r="AR418" i="3"/>
  <c r="AS418" i="3" s="1"/>
  <c r="AR430" i="3"/>
  <c r="AS430" i="3" s="1"/>
  <c r="AT412" i="3" l="1"/>
  <c r="AN413" i="3"/>
  <c r="AN418" i="3" s="1"/>
  <c r="AQ425" i="3"/>
  <c r="AQ447" i="3"/>
  <c r="AP451" i="3"/>
  <c r="AQ451" i="3" s="1"/>
  <c r="AQ450" i="3"/>
  <c r="AT450" i="3" s="1"/>
  <c r="AP427" i="3"/>
  <c r="AQ427" i="3" s="1"/>
  <c r="AT379" i="3"/>
  <c r="AT393" i="3"/>
  <c r="AT470" i="3"/>
  <c r="AP437" i="3"/>
  <c r="AQ437" i="3" s="1"/>
  <c r="AT437" i="3" s="1"/>
  <c r="AP472" i="3"/>
  <c r="AN475" i="3"/>
  <c r="AN476" i="3" s="1"/>
  <c r="AN477" i="3" s="1"/>
  <c r="AT394" i="3"/>
  <c r="AQ434" i="3"/>
  <c r="AN466" i="3"/>
  <c r="AR429" i="3"/>
  <c r="AS429" i="3" s="1"/>
  <c r="AT429" i="3" s="1"/>
  <c r="AN382" i="3"/>
  <c r="AT380" i="3"/>
  <c r="AP420" i="3"/>
  <c r="AQ418" i="3"/>
  <c r="AN434" i="3"/>
  <c r="AP428" i="3" l="1"/>
  <c r="AQ428" i="3" s="1"/>
  <c r="AT428" i="3" s="1"/>
  <c r="AP438" i="3"/>
  <c r="AQ438" i="3" s="1"/>
  <c r="AP473" i="3"/>
  <c r="AQ473" i="3" s="1"/>
  <c r="AT473" i="3" s="1"/>
  <c r="AQ472" i="3"/>
  <c r="AT472" i="3" s="1"/>
  <c r="AN420" i="3"/>
  <c r="AN421" i="3" s="1"/>
  <c r="AN422" i="3" s="1"/>
  <c r="AN424" i="3" s="1"/>
  <c r="AN436" i="3"/>
  <c r="AN467" i="3"/>
  <c r="AT382" i="3"/>
  <c r="AN383" i="3"/>
  <c r="AN384" i="3" s="1"/>
  <c r="AO397" i="3"/>
  <c r="AQ420" i="3"/>
  <c r="AT420" i="3" s="1"/>
  <c r="AP429" i="3" l="1"/>
  <c r="AQ429" i="3" s="1"/>
  <c r="AN468" i="3"/>
  <c r="AP421" i="3"/>
  <c r="AO405" i="3"/>
  <c r="AT397" i="3"/>
  <c r="AN437" i="3"/>
  <c r="AN438" i="3" s="1"/>
  <c r="AN439" i="3" s="1"/>
  <c r="AN448" i="3" s="1"/>
  <c r="AN449" i="3" s="1"/>
  <c r="AT384" i="3"/>
  <c r="AN386" i="3"/>
  <c r="AN425" i="3"/>
  <c r="AN441" i="3" l="1"/>
  <c r="AN447" i="3" s="1"/>
  <c r="AN426" i="3"/>
  <c r="AN427" i="3" s="1"/>
  <c r="AN428" i="3" s="1"/>
  <c r="AN429" i="3" s="1"/>
  <c r="AN430" i="3" s="1"/>
  <c r="AN387" i="3"/>
  <c r="AT386" i="3"/>
  <c r="AP422" i="3"/>
  <c r="AQ422" i="3" s="1"/>
  <c r="AT422" i="3" s="1"/>
  <c r="AQ421" i="3"/>
  <c r="AT421" i="3" s="1"/>
  <c r="AO406" i="3"/>
  <c r="AT405" i="3"/>
  <c r="AO407" i="3" l="1"/>
  <c r="AT406" i="3"/>
  <c r="AT387" i="3"/>
  <c r="AN388" i="3"/>
  <c r="AN389" i="3" s="1"/>
  <c r="AN450" i="3"/>
  <c r="AN451" i="3" s="1"/>
  <c r="AN454" i="3" s="1"/>
  <c r="AN456" i="3" l="1"/>
  <c r="AN390" i="3"/>
  <c r="AT389" i="3"/>
  <c r="AT407" i="3"/>
  <c r="AN391" i="3" l="1"/>
  <c r="AN392" i="3" l="1"/>
  <c r="AT391" i="3"/>
  <c r="AO412" i="3" l="1"/>
  <c r="AO413" i="3" s="1"/>
  <c r="AT413" i="3" s="1"/>
  <c r="AO418" i="3" l="1"/>
  <c r="AO420" i="3" l="1"/>
  <c r="AO421" i="3" s="1"/>
  <c r="AO422" i="3" s="1"/>
  <c r="AO424" i="3" s="1"/>
  <c r="AT418" i="3"/>
  <c r="AO425" i="3" l="1"/>
  <c r="AT424" i="3"/>
  <c r="AO426" i="3" l="1"/>
  <c r="AO427" i="3" s="1"/>
  <c r="AO428" i="3" s="1"/>
  <c r="AO429" i="3" s="1"/>
  <c r="AO430" i="3" s="1"/>
  <c r="AT425" i="3"/>
  <c r="AO433" i="3" l="1"/>
  <c r="AO434" i="3" s="1"/>
  <c r="AT430" i="3"/>
  <c r="AO436" i="3" l="1"/>
  <c r="AT434" i="3"/>
  <c r="AO437" i="3" l="1"/>
  <c r="AO438" i="3" s="1"/>
  <c r="AO439" i="3" s="1"/>
  <c r="AO448" i="3" s="1"/>
  <c r="AO449" i="3" s="1"/>
  <c r="AT436" i="3"/>
  <c r="AO441" i="3" l="1"/>
  <c r="AO447" i="3" s="1"/>
  <c r="AT439" i="3"/>
  <c r="AO450" i="3" l="1"/>
  <c r="AO451" i="3" s="1"/>
  <c r="AO454" i="3" s="1"/>
  <c r="AT447" i="3"/>
  <c r="AO456" i="3" l="1"/>
  <c r="AT454" i="3"/>
  <c r="AO459" i="3" l="1"/>
  <c r="AT456" i="3"/>
  <c r="AO465" i="3" l="1"/>
  <c r="AO466" i="3" l="1"/>
  <c r="AT465" i="3"/>
  <c r="AO467" i="3" l="1"/>
  <c r="AT466" i="3"/>
  <c r="AO468" i="3" l="1"/>
  <c r="AT467" i="3"/>
  <c r="AO470" i="3" l="1"/>
  <c r="AO471" i="3" s="1"/>
  <c r="AT468" i="3"/>
  <c r="AT471" i="3" l="1"/>
  <c r="AO472" i="3"/>
  <c r="AO473" i="3" s="1"/>
  <c r="AO474" i="3" s="1"/>
  <c r="AO475" i="3" s="1"/>
  <c r="AT475" i="3" l="1"/>
  <c r="AO476" i="3"/>
  <c r="AT476" i="3" l="1"/>
  <c r="AO477" i="3"/>
  <c r="AT477" i="3" s="1"/>
  <c r="AM375" i="3" l="1"/>
  <c r="AP375" i="3" s="1"/>
  <c r="AQ375" i="3" s="1"/>
  <c r="AM374" i="3"/>
  <c r="AR374" i="3" s="1"/>
  <c r="AS374" i="3" s="1"/>
  <c r="AM294" i="3"/>
  <c r="AR294" i="3" s="1"/>
  <c r="AS294" i="3" s="1"/>
  <c r="AM293" i="3"/>
  <c r="AM145" i="3"/>
  <c r="AR145" i="3" s="1"/>
  <c r="AS145" i="3" s="1"/>
  <c r="AM144" i="3"/>
  <c r="AP144" i="3" s="1"/>
  <c r="AQ144" i="3" s="1"/>
  <c r="AM68" i="3"/>
  <c r="AP68" i="3" s="1"/>
  <c r="AQ68" i="3" s="1"/>
  <c r="AM67" i="3"/>
  <c r="AR67" i="3" s="1"/>
  <c r="AS67" i="3" s="1"/>
  <c r="AR144" i="3" l="1"/>
  <c r="AS144" i="3" s="1"/>
  <c r="AN67" i="3"/>
  <c r="AN68" i="3" s="1"/>
  <c r="AN293" i="3"/>
  <c r="AO374" i="3"/>
  <c r="AO375" i="3" s="1"/>
  <c r="AO67" i="3"/>
  <c r="AO68" i="3" s="1"/>
  <c r="AO293" i="3"/>
  <c r="AO294" i="3" s="1"/>
  <c r="AP293" i="3"/>
  <c r="AQ293" i="3" s="1"/>
  <c r="AR68" i="3"/>
  <c r="AS68" i="3" s="1"/>
  <c r="AP145" i="3"/>
  <c r="AQ145" i="3" s="1"/>
  <c r="AR375" i="3"/>
  <c r="AS375" i="3" s="1"/>
  <c r="AN374" i="3"/>
  <c r="AP294" i="3"/>
  <c r="AQ294" i="3" s="1"/>
  <c r="AP67" i="3"/>
  <c r="AQ67" i="3" s="1"/>
  <c r="AN144" i="3"/>
  <c r="AR293" i="3"/>
  <c r="AS293" i="3" s="1"/>
  <c r="AP374" i="3"/>
  <c r="AQ374" i="3" s="1"/>
  <c r="AO144" i="3"/>
  <c r="AO145" i="3" s="1"/>
  <c r="AO146" i="3" s="1"/>
  <c r="AT293" i="3" l="1"/>
  <c r="AT68" i="3"/>
  <c r="AT67" i="3"/>
  <c r="AT144" i="3"/>
  <c r="AN294" i="3"/>
  <c r="AT294" i="3" s="1"/>
  <c r="AN375" i="3"/>
  <c r="AT375" i="3" s="1"/>
  <c r="AT374" i="3"/>
  <c r="AN145" i="3"/>
  <c r="AT145" i="3" l="1"/>
  <c r="AN146" i="3"/>
  <c r="AT146" i="3" s="1"/>
</calcChain>
</file>

<file path=xl/sharedStrings.xml><?xml version="1.0" encoding="utf-8"?>
<sst xmlns="http://schemas.openxmlformats.org/spreadsheetml/2006/main" count="2305" uniqueCount="678">
  <si>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</si>
  <si>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</si>
  <si>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</si>
  <si>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</si>
  <si>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</si>
  <si>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</si>
  <si>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</si>
  <si>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</si>
  <si>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</si>
  <si>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</si>
  <si>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</si>
  <si>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</si>
  <si>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</si>
  <si>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</si>
  <si>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</si>
  <si>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</si>
  <si>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</si>
  <si>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</si>
  <si>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</si>
  <si>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</si>
  <si>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</si>
  <si>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</si>
  <si>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</si>
  <si>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</si>
  <si>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</si>
  <si>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</si>
  <si>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</si>
  <si>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</si>
  <si>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</si>
  <si>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</si>
  <si>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</si>
  <si>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</si>
  <si>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</si>
  <si>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</si>
  <si>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</si>
  <si>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</si>
  <si>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</si>
  <si>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</si>
  <si>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</si>
  <si>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</si>
  <si>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</si>
  <si>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</si>
  <si>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</si>
  <si>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</si>
  <si>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</si>
  <si>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</si>
  <si>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</si>
  <si>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</si>
  <si>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</si>
  <si>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</si>
  <si>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</si>
  <si>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</si>
  <si>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</si>
  <si>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</si>
  <si>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</si>
  <si>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</si>
  <si>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</si>
  <si>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</si>
  <si>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</si>
  <si>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</si>
  <si>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</si>
  <si>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</si>
  <si>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</si>
  <si>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</si>
  <si>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</si>
  <si>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</si>
  <si>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</si>
  <si>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</si>
  <si>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</si>
  <si>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</si>
  <si>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</si>
  <si>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</si>
  <si>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</si>
  <si>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</si>
  <si>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</si>
  <si>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</si>
  <si>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</si>
  <si>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</si>
  <si>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</si>
  <si>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</si>
  <si>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</si>
  <si>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</si>
  <si>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</si>
  <si>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</si>
  <si>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</si>
  <si>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</si>
  <si>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</si>
  <si>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</si>
  <si>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</si>
  <si>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</si>
  <si>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</si>
  <si>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</si>
  <si>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</si>
  <si>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</si>
  <si>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</si>
  <si>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</si>
  <si>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</si>
  <si>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</si>
  <si>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</si>
  <si>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</si>
  <si>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</si>
  <si>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</si>
  <si>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</si>
  <si>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</si>
  <si>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</si>
  <si>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</si>
  <si>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</si>
  <si>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</si>
  <si>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</si>
  <si>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</si>
  <si>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</si>
  <si>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</si>
  <si>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</si>
  <si>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</si>
  <si>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</si>
  <si>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</si>
  <si>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</si>
  <si>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</si>
  <si>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</si>
  <si>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</si>
  <si>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</si>
  <si>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</si>
  <si>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</si>
  <si>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</si>
  <si>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</si>
  <si>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</si>
  <si>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</si>
  <si>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</si>
  <si>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</si>
  <si>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</si>
  <si>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</si>
  <si>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</si>
  <si>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</si>
  <si>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</si>
  <si>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</si>
  <si>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</si>
  <si>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</si>
  <si>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</si>
  <si>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</si>
  <si>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</si>
  <si>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</si>
  <si>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</si>
  <si>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</si>
  <si>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</si>
  <si>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</si>
  <si>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</si>
  <si>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</si>
  <si>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</si>
  <si>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</si>
  <si>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</si>
  <si>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</si>
  <si>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</si>
  <si>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</si>
  <si>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</si>
  <si>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</si>
  <si>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</si>
  <si>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</si>
  <si>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</si>
  <si>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</si>
  <si>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</si>
  <si>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</si>
  <si>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</si>
  <si>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</si>
  <si>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</si>
  <si>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</si>
  <si>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</si>
  <si>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</si>
  <si>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</si>
  <si>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</si>
  <si>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</si>
  <si>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</si>
  <si>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</si>
  <si>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</si>
  <si>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</si>
  <si>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</si>
  <si>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</si>
  <si>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</si>
  <si>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</si>
  <si>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</si>
  <si>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</si>
  <si>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</si>
  <si>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</si>
  <si>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</si>
  <si>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</si>
  <si>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</si>
  <si>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SD-227A</t>
  </si>
  <si>
    <t>C018</t>
  </si>
  <si>
    <t>SD-227C</t>
  </si>
  <si>
    <t>C046A</t>
  </si>
  <si>
    <t>CW 3310-R17</t>
  </si>
  <si>
    <t>SD-024, 1200 mm deep</t>
  </si>
  <si>
    <t>E011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</si>
  <si>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</si>
  <si>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</si>
  <si>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</si>
  <si>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</si>
  <si>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</si>
  <si>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</si>
  <si>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</si>
  <si>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</si>
  <si>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</si>
  <si>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</si>
  <si>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</si>
  <si>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</si>
  <si>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</si>
  <si>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</si>
  <si>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CW 2110-R11</t>
  </si>
  <si>
    <t>WATER AND WASTE WORK</t>
  </si>
  <si>
    <t>E017</t>
  </si>
  <si>
    <t>Sewer Repair - Up to 3.0 Meters Long</t>
  </si>
  <si>
    <t>Class 3 Backfill</t>
  </si>
  <si>
    <t>E022A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</si>
  <si>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</si>
  <si>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</si>
  <si>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</si>
  <si>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</si>
  <si>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</si>
  <si>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</si>
  <si>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</si>
  <si>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</si>
  <si>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</si>
  <si>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</si>
  <si>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</si>
  <si>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</si>
  <si>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</si>
  <si>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</si>
  <si>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B077-72</t>
  </si>
  <si>
    <t>Partial Slab Patches 
- Early Opening (72 hour)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</si>
  <si>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</si>
  <si>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</si>
  <si>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</si>
  <si>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</si>
  <si>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</si>
  <si>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</si>
  <si>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</si>
  <si>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</si>
  <si>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</si>
  <si>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</si>
  <si>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</si>
  <si>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</si>
  <si>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</si>
  <si>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</si>
  <si>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</si>
  <si>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</si>
  <si>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</si>
  <si>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</si>
  <si>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</si>
  <si>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</si>
  <si>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</si>
  <si>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</si>
  <si>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</si>
  <si>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</si>
  <si>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</si>
  <si>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</si>
  <si>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</si>
  <si>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</si>
  <si>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</si>
  <si>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</si>
  <si>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</si>
  <si>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</si>
  <si>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</si>
  <si>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</si>
  <si>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</si>
  <si>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</si>
  <si>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</si>
  <si>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</si>
  <si>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</si>
  <si>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</si>
  <si>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</si>
  <si>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</si>
  <si>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</si>
  <si>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</si>
  <si>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</si>
  <si>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</si>
  <si>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</si>
  <si>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</si>
  <si>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</si>
  <si>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</si>
  <si>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</si>
  <si>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</si>
  <si>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</si>
  <si>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</si>
  <si>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</si>
  <si>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</si>
  <si>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</si>
  <si>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</si>
  <si>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</si>
  <si>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</si>
  <si>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</si>
  <si>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</si>
  <si>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</si>
  <si>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</si>
  <si>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</si>
  <si>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</si>
  <si>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</si>
  <si>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</si>
  <si>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</si>
  <si>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</si>
  <si>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</si>
  <si>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</si>
  <si>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</si>
  <si>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</si>
  <si>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</si>
  <si>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</si>
  <si>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</si>
  <si>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</si>
  <si>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</si>
  <si>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</si>
  <si>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</si>
  <si>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</si>
  <si>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</si>
  <si>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</si>
  <si>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</si>
  <si>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</si>
  <si>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</si>
  <si>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</si>
  <si>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</si>
  <si>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</si>
  <si>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</si>
  <si>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</si>
  <si>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</si>
  <si>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</si>
  <si>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</si>
  <si>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</si>
  <si>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</si>
  <si>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</si>
  <si>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</si>
  <si>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</si>
  <si>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C064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</si>
  <si>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</si>
  <si>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</si>
  <si>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</si>
  <si>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</si>
  <si>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</si>
  <si>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</si>
  <si>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</si>
  <si>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</si>
  <si>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</si>
  <si>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</si>
  <si>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</si>
  <si>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</si>
  <si>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</si>
  <si>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</si>
  <si>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</si>
  <si>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</si>
  <si>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</si>
  <si>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200 mm, Concrete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</si>
  <si>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</si>
  <si>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</si>
  <si>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</si>
  <si>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</si>
  <si>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</si>
  <si>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</si>
  <si>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</si>
  <si>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</si>
  <si>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</si>
  <si>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</si>
  <si>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</si>
  <si>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</si>
  <si>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</si>
  <si>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</si>
  <si>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</si>
  <si>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</si>
  <si>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</si>
  <si>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</si>
  <si>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</si>
  <si>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</si>
  <si>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</si>
  <si>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</si>
  <si>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</si>
  <si>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</si>
  <si>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</si>
  <si>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</si>
  <si>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</si>
  <si>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</si>
  <si>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</si>
  <si>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</si>
  <si>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</si>
  <si>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</si>
  <si>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</si>
  <si>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</si>
  <si>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</si>
  <si>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</si>
  <si>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</si>
  <si>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</si>
  <si>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</si>
  <si>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</si>
  <si>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</si>
  <si>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</si>
  <si>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</si>
  <si>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</si>
  <si>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</si>
  <si>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</si>
  <si>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</si>
  <si>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</si>
  <si>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</si>
  <si>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</si>
  <si>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</si>
  <si>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</si>
  <si>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</si>
  <si>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E.23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</si>
  <si>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</si>
  <si>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</si>
  <si>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</si>
  <si>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</si>
  <si>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</si>
  <si>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</si>
  <si>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</si>
  <si>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</si>
  <si>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</si>
  <si>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Replace Existing Sprinkler Pipe</t>
  </si>
  <si>
    <t>B014</t>
  </si>
  <si>
    <t>CRACKING AND SEALING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</si>
  <si>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</si>
  <si>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</si>
  <si>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</si>
  <si>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</si>
  <si>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</si>
  <si>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</si>
  <si>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</si>
  <si>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GERARD STREET - RIVER AVENUE TO END 
MINOR REHABILITATION</t>
  </si>
  <si>
    <t>OAKENWALD AVENUE - WICKLOW STREET TO POINT ROAD 
AC REHABILITATION</t>
  </si>
  <si>
    <t>ROSLYN ROAD - OSBORNE STREET TO ROSLYN CRESCENT 
MINOR REHABILITATION</t>
  </si>
  <si>
    <t>WARDLAW AVENUE - SCOTT STREET TO DONALD STREET
MAJOR/MINOR REHABILTATION</t>
  </si>
  <si>
    <t>WARDLAW AVENUE - SCOTT STREET TO OSBORNE STREET
MAJOR/MINOR REHABILTATION</t>
  </si>
  <si>
    <t>WATERFORD AVENUE - PEMBINA HIGHWAY TO LYON STREET
RECONSTRUCTION</t>
  </si>
  <si>
    <t>Type 2 Concrete Modified Barrier (150 mm reveal ht, Dowelled)</t>
  </si>
  <si>
    <t>B139iA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</si>
  <si>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</si>
  <si>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</si>
  <si>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</si>
  <si>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</si>
  <si>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</si>
  <si>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</si>
  <si>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</si>
  <si>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</si>
  <si>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</si>
  <si>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</si>
  <si>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3170-R3</t>
  </si>
  <si>
    <t>A030</t>
  </si>
  <si>
    <t>Fill Material</t>
  </si>
  <si>
    <t>A031</t>
  </si>
  <si>
    <t>Placing Suitable Site Material</t>
  </si>
  <si>
    <t>Construction of Barrier Curb for Asphalt 
Pavement-A (180 mm ht), Slip Form Paving</t>
  </si>
  <si>
    <t>E21</t>
  </si>
  <si>
    <t>Construction of Modified Barrier Curb for Asphalt Pavement-A (180 mm ht)</t>
  </si>
  <si>
    <t>Construction of Lip Curb for Asphalt Pavement-A (40 mm ht, Integral)</t>
  </si>
  <si>
    <t>C063</t>
  </si>
  <si>
    <t>Construction of Asphaltic Concrete Base Course (Type III)</t>
  </si>
  <si>
    <t xml:space="preserve">CW 3410-R12 </t>
  </si>
  <si>
    <t>Sewer Inspection</t>
  </si>
  <si>
    <t>CW 2145-R4</t>
  </si>
  <si>
    <t>E022F</t>
  </si>
  <si>
    <t>250 mm (PVC) Connecting Pipe</t>
  </si>
  <si>
    <t>E.11</t>
  </si>
  <si>
    <t>F.8</t>
  </si>
  <si>
    <t>F.9</t>
  </si>
  <si>
    <t>F.10</t>
  </si>
  <si>
    <t>E042</t>
  </si>
  <si>
    <t>E.16</t>
  </si>
  <si>
    <t>Connecting New Sewer Service to Existing Sewer Service</t>
  </si>
  <si>
    <t>E043</t>
  </si>
  <si>
    <t>B026</t>
  </si>
  <si>
    <t>B027</t>
  </si>
  <si>
    <t>B028</t>
  </si>
  <si>
    <t>B029</t>
  </si>
  <si>
    <t>B087-72</t>
  </si>
  <si>
    <t>100 mm Type 5 Concrete Sidewalk</t>
  </si>
  <si>
    <t>B011</t>
  </si>
  <si>
    <t>B170rl</t>
  </si>
  <si>
    <t>Type 5 Concrete 100 mm Sidewalk</t>
  </si>
  <si>
    <t>B113i</t>
  </si>
  <si>
    <t>SD-228B</t>
  </si>
  <si>
    <t>Type 2 Concrete Monolithic Curb and Sidewalk</t>
  </si>
  <si>
    <t>Type 2 Concrete Curb and Gutter (150 mm reveal ht, Barrier, Integral, 600 mm width, 150 mm Plain Concrete Pavement)</t>
  </si>
  <si>
    <t>JARVIS AVENUE/DUFFERIN AVENUE ALLEY BOUNDED BY JARVIS AV./DUFFERIN AV./POWERS ST./SALTER ST.
RECONSTRUCTION</t>
  </si>
  <si>
    <t>200 mm Type 2 Concrete Pavement (Type A)</t>
  </si>
  <si>
    <t>200 mm Type 2 Concrete Pavement (Type B)</t>
  </si>
  <si>
    <t>200 mm Type 2 Concrete Pavement (Type C)</t>
  </si>
  <si>
    <t>200 mm Type 2 Concrete Pavement (Type D)</t>
  </si>
  <si>
    <t>150 mm Type 4 Concrete Pavement (Type D)</t>
  </si>
  <si>
    <t>200 mm Type 2 Concrete Pavement (Reinforced)</t>
  </si>
  <si>
    <t xml:space="preserve">Type 2 Concrete Barrier (150 mm reveal ht, Dowelled), Slip Form Paving </t>
  </si>
  <si>
    <t>B071-72</t>
  </si>
  <si>
    <t>200 mm Type 4 Concrete Pavement (Reinforced)</t>
  </si>
  <si>
    <t>200 mm Type 4 Concrete Pavement (Type B)</t>
  </si>
  <si>
    <t>Type 2 Concrete Barrier (100 mm reveal ht, Dowelled)</t>
  </si>
  <si>
    <t xml:space="preserve">WATERFORD AVENUE - SEWER REPAIR (MA70074800)
</t>
  </si>
  <si>
    <t xml:space="preserve">WATERFORD AVENUE - SEWER REPAIR (MA60012800)
</t>
  </si>
  <si>
    <t xml:space="preserve">WATERFORD AVENUE - SEWER REPAIR (MA60013100)
</t>
  </si>
  <si>
    <t>E017I</t>
  </si>
  <si>
    <t>375mm</t>
  </si>
  <si>
    <t>E017J</t>
  </si>
  <si>
    <t>E.9</t>
  </si>
  <si>
    <t>E020I</t>
  </si>
  <si>
    <t>375 mm</t>
  </si>
  <si>
    <t>E020J</t>
  </si>
  <si>
    <t>H</t>
  </si>
  <si>
    <t>WATERFORD AVENUE - PEMBINA HIGHWAY TO LYON STRET, STREET LIGHT INSTALLATION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</si>
  <si>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</si>
  <si>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</si>
  <si>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</si>
  <si>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</si>
  <si>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</si>
  <si>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</si>
  <si>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H.1</t>
  </si>
  <si>
    <t>H.2</t>
  </si>
  <si>
    <t xml:space="preserve">Removal of 25'/35' street light pole and precast, poured in place concrete, steel power installed base or direct buried including davit arm, luminaire and appurtenances  </t>
  </si>
  <si>
    <t>Install lower 3 m of Cable Guard, ground lug, cable up pole, and first 3 m section of ground rod per Standard CD 315-5</t>
  </si>
  <si>
    <t>Installation and connection of externally- mounted relay and PEC per Standards CD 315-12 and CD 315-13.</t>
  </si>
  <si>
    <t>A008B1</t>
  </si>
  <si>
    <t>100 mm Granular B  Limestone</t>
  </si>
  <si>
    <t>A024</t>
  </si>
  <si>
    <t>Surfacing Material</t>
  </si>
  <si>
    <t>CW 3150-R4</t>
  </si>
  <si>
    <t>A025</t>
  </si>
  <si>
    <t>Granular</t>
  </si>
  <si>
    <t>Construction of Modified Barrier Curb for Asphalt Pavement-A (150 mm ht)</t>
  </si>
  <si>
    <t>C026-72</t>
  </si>
  <si>
    <t>Construction of 200 mm Type 4 Concrete Pavement for Early Opening 72 Hour (Reinforced), Slip Form Paving</t>
  </si>
  <si>
    <t>B088-72</t>
  </si>
  <si>
    <t>B089-72</t>
  </si>
  <si>
    <t>B115rl</t>
  </si>
  <si>
    <t>E.13</t>
  </si>
  <si>
    <t>E.14</t>
  </si>
  <si>
    <t>E.15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</si>
  <si>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</si>
  <si>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</si>
  <si>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</si>
  <si>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</si>
  <si>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</si>
  <si>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</si>
  <si>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</si>
  <si>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</si>
  <si>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</si>
  <si>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</si>
  <si>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B.32</t>
  </si>
  <si>
    <t>C.33</t>
  </si>
  <si>
    <t>D.8</t>
  </si>
  <si>
    <t>D.9</t>
  </si>
  <si>
    <t>D.10</t>
  </si>
  <si>
    <t>D.11</t>
  </si>
  <si>
    <t>D.12</t>
  </si>
  <si>
    <t>D.13</t>
  </si>
  <si>
    <t>D.14</t>
  </si>
  <si>
    <t>D.15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</si>
  <si>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</si>
  <si>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</si>
  <si>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</si>
  <si>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</si>
  <si>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</si>
  <si>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</si>
  <si>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</si>
  <si>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</si>
  <si>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</si>
  <si>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</si>
  <si>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</si>
  <si>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</si>
  <si>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E.28</t>
  </si>
  <si>
    <t>E.29</t>
  </si>
  <si>
    <t>E.30</t>
  </si>
  <si>
    <t>E.31</t>
  </si>
  <si>
    <t>E.32</t>
  </si>
  <si>
    <t>E.33</t>
  </si>
  <si>
    <t>E.34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</si>
  <si>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</si>
  <si>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</si>
  <si>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</si>
  <si>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</si>
  <si>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</si>
  <si>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</si>
  <si>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</si>
  <si>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</si>
  <si>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</si>
  <si>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</si>
  <si>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</si>
  <si>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</si>
  <si>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</si>
  <si>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</si>
  <si>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</si>
  <si>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</si>
  <si>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</si>
  <si>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</si>
  <si>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</si>
  <si>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</si>
  <si>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</si>
  <si>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</si>
  <si>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</si>
  <si>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</si>
  <si>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</si>
  <si>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</si>
  <si>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</si>
  <si>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</si>
  <si>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</si>
  <si>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</si>
  <si>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</si>
  <si>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</si>
  <si>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</si>
  <si>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</si>
  <si>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</si>
  <si>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</si>
  <si>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</si>
  <si>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</si>
  <si>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</si>
  <si>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</si>
  <si>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</si>
  <si>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</si>
  <si>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</si>
  <si>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</si>
  <si>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</si>
  <si>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</si>
  <si>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</si>
  <si>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</si>
  <si>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</si>
  <si>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</si>
  <si>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</si>
  <si>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Base Course Material - Granular A Limestone</t>
  </si>
  <si>
    <t>A010A1</t>
  </si>
  <si>
    <t>A005</t>
  </si>
  <si>
    <t>Supplying and Placing Suitable Site Sub-grade Material</t>
  </si>
  <si>
    <t>Construction of Barrier Curb for Asphalt 
Pavement-A (180 mm ht)</t>
  </si>
  <si>
    <t>Construction of 200 mm Type 4 Concrete Pavement for Early Opening 72 Hour (Reinforced)</t>
  </si>
  <si>
    <t>Hydro Excavation</t>
  </si>
  <si>
    <t>hr.</t>
  </si>
  <si>
    <t>Connecting to 375 mm  (Concrete) Sewer</t>
  </si>
  <si>
    <t>Connecting to 300 mm  (Concrete) Sewer</t>
  </si>
  <si>
    <t>F020</t>
  </si>
  <si>
    <t xml:space="preserve">Relocating Existing Hydrant - Type B </t>
  </si>
  <si>
    <t xml:space="preserve">375 mm, Concrete </t>
  </si>
  <si>
    <t>Type 2 Concrete Median Slab</t>
  </si>
  <si>
    <t>Construction of Monolithic Type 2 Concrete Bull-noses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</si>
  <si>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</si>
  <si>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</si>
  <si>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</si>
  <si>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</si>
  <si>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</si>
  <si>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</si>
  <si>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</si>
  <si>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</si>
  <si>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</si>
  <si>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Construction of  Curb Ramp (8-12 mm ht, Type 2, Monolithic)</t>
  </si>
  <si>
    <t xml:space="preserve">CW 3230-R8, E19
</t>
  </si>
  <si>
    <t xml:space="preserve">CW 3235-R9, E19 </t>
  </si>
  <si>
    <t>CW 3240-R10, E19</t>
  </si>
  <si>
    <t xml:space="preserve">CW 3235-R9, E19  </t>
  </si>
  <si>
    <t>CW 3230-R8,
E19</t>
  </si>
  <si>
    <t>CW 3235-R9, E19</t>
  </si>
  <si>
    <t>E17</t>
  </si>
  <si>
    <t>B.33</t>
  </si>
  <si>
    <t>CW 3310-R17, E19</t>
  </si>
  <si>
    <t>E24</t>
  </si>
  <si>
    <t>E2</t>
  </si>
  <si>
    <t xml:space="preserve">Construction of 150 mm Type 2 Concrete Pavement (Reinforced), Slip Form Paving </t>
  </si>
  <si>
    <t xml:space="preserve">Type 2 Concrete Barrier (100 mm reveal ht, Dowelled), Slip Form Paving </t>
  </si>
  <si>
    <t>B155rl1</t>
  </si>
  <si>
    <t>B155rl2</t>
  </si>
  <si>
    <t>B155rl3</t>
  </si>
  <si>
    <t>B170rl2</t>
  </si>
  <si>
    <t>D.16</t>
  </si>
  <si>
    <t>F.48</t>
  </si>
  <si>
    <t>F.49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</si>
  <si>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</si>
  <si>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</si>
  <si>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</si>
  <si>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</si>
  <si>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</si>
  <si>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</si>
  <si>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</si>
  <si>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</si>
  <si>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</si>
  <si>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</si>
  <si>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J</t>
  </si>
  <si>
    <t>J.1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</si>
  <si>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D14.4, D3.3, D3.4, D3.4.1-3)</t>
    </r>
  </si>
  <si>
    <t>H.3</t>
  </si>
  <si>
    <t>200 mm Type 4 Concrete Pavement (Type C)</t>
  </si>
  <si>
    <t>200 mm Type 4 Concrete Pavement (Type D)</t>
  </si>
  <si>
    <t>H.4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</si>
</sst>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Times New Roman"/>
      <family val="1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9" fillId="0" borderId="0"/>
    <xf numFmtId="0" fontId="57" fillId="0" borderId="0"/>
  </cellStyleXfs>
  <cellXfs count="303">
    <xf numFmtId="0" fontId="0" fillId="2" borderId="0" xfId="0" applyNumberFormat="1"/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7" fontId="0" fillId="2" borderId="30" xfId="0" applyNumberFormat="1" applyBorder="1" applyAlignment="1">
      <alignment horizontal="right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7" fontId="0" fillId="2" borderId="16" xfId="0" applyNumberFormat="1" applyBorder="1" applyAlignment="1">
      <alignment horizontal="center"/>
    </xf>
    <xf numFmtId="7" fontId="0" fillId="2" borderId="36" xfId="0" applyNumberFormat="1" applyBorder="1" applyAlignment="1">
      <alignment horizontal="right"/>
    </xf>
    <xf numFmtId="7" fontId="10" fillId="2" borderId="19" xfId="0" applyNumberFormat="1" applyFont="1" applyBorder="1" applyAlignment="1">
      <alignment horizontal="right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7" fontId="10" fillId="2" borderId="58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7" fontId="10" fillId="2" borderId="44" xfId="81" applyNumberFormat="1" applyBorder="1" applyAlignment="1">
      <alignment horizontal="right" vertical="center"/>
    </xf>
    <xf numFmtId="7" fontId="10" fillId="2" borderId="60" xfId="81" applyNumberFormat="1" applyBorder="1" applyAlignment="1">
      <alignment horizontal="right" vertical="center"/>
    </xf>
    <xf numFmtId="7" fontId="4" fillId="2" borderId="30" xfId="0" applyNumberFormat="1" applyFont="1" applyBorder="1" applyAlignment="1">
      <alignment horizontal="right"/>
    </xf>
    <xf numFmtId="7" fontId="0" fillId="2" borderId="61" xfId="0" applyNumberFormat="1" applyBorder="1" applyAlignment="1">
      <alignment horizontal="right"/>
    </xf>
    <xf numFmtId="7" fontId="4" fillId="2" borderId="61" xfId="0" applyNumberFormat="1" applyFont="1" applyBorder="1" applyAlignment="1">
      <alignment horizontal="right"/>
    </xf>
    <xf numFmtId="167" fontId="10" fillId="26" borderId="1" xfId="0" applyNumberFormat="1" applyFont="1" applyFill="1" applyBorder="1" applyAlignment="1">
      <alignment horizontal="center" vertical="top"/>
    </xf>
    <xf numFmtId="164" fontId="10" fillId="26" borderId="1" xfId="0" applyNumberFormat="1" applyFont="1" applyFill="1" applyBorder="1" applyAlignment="1">
      <alignment horizontal="center" vertical="top" wrapText="1"/>
    </xf>
    <xf numFmtId="0" fontId="54" fillId="26" borderId="0" xfId="0" applyFont="1" applyFill="1"/>
    <xf numFmtId="4" fontId="10" fillId="26" borderId="1" xfId="0" applyNumberFormat="1" applyFont="1" applyFill="1" applyBorder="1" applyAlignment="1">
      <alignment horizontal="center" vertical="top" wrapText="1"/>
    </xf>
    <xf numFmtId="4" fontId="10" fillId="26" borderId="1" xfId="0" applyNumberFormat="1" applyFont="1" applyFill="1" applyBorder="1" applyAlignment="1">
      <alignment horizontal="center" vertical="top"/>
    </xf>
    <xf numFmtId="177" fontId="10" fillId="26" borderId="1" xfId="0" applyNumberFormat="1" applyFont="1" applyFill="1" applyBorder="1" applyAlignment="1">
      <alignment horizontal="center" vertical="top"/>
    </xf>
    <xf numFmtId="177" fontId="10" fillId="26" borderId="1" xfId="0" applyNumberFormat="1" applyFont="1" applyFill="1" applyBorder="1" applyAlignment="1">
      <alignment horizontal="center" vertical="top" wrapText="1"/>
    </xf>
    <xf numFmtId="177" fontId="10" fillId="26" borderId="1" xfId="0" applyNumberFormat="1" applyFont="1" applyFill="1" applyBorder="1" applyAlignment="1">
      <alignment horizontal="left" vertical="top" wrapText="1"/>
    </xf>
    <xf numFmtId="166" fontId="10" fillId="26" borderId="1" xfId="0" applyNumberFormat="1" applyFont="1" applyFill="1" applyBorder="1" applyAlignment="1">
      <alignment vertical="top"/>
    </xf>
    <xf numFmtId="165" fontId="10" fillId="26" borderId="1" xfId="0" applyNumberFormat="1" applyFont="1" applyFill="1" applyBorder="1" applyAlignment="1">
      <alignment horizontal="right" vertical="top" wrapText="1"/>
    </xf>
    <xf numFmtId="164" fontId="10" fillId="26" borderId="1" xfId="0" applyNumberFormat="1" applyFont="1" applyFill="1" applyBorder="1" applyAlignment="1">
      <alignment horizontal="left" vertical="top" wrapText="1"/>
    </xf>
    <xf numFmtId="0" fontId="10" fillId="26" borderId="1" xfId="0" applyFont="1" applyFill="1" applyBorder="1" applyAlignment="1">
      <alignment horizontal="center" vertical="top" wrapText="1"/>
    </xf>
    <xf numFmtId="0" fontId="55" fillId="26" borderId="0" xfId="0" applyFont="1" applyFill="1"/>
    <xf numFmtId="164" fontId="10" fillId="0" borderId="1" xfId="80" applyNumberFormat="1" applyFont="1" applyBorder="1" applyAlignment="1">
      <alignment vertical="top" wrapText="1"/>
    </xf>
    <xf numFmtId="164" fontId="10" fillId="0" borderId="1" xfId="80" applyNumberFormat="1" applyFont="1" applyBorder="1" applyAlignment="1">
      <alignment horizontal="center" vertical="top" wrapText="1"/>
    </xf>
    <xf numFmtId="0" fontId="54" fillId="26" borderId="0" xfId="0" applyFont="1" applyFill="1" applyAlignment="1">
      <alignment vertical="top"/>
    </xf>
    <xf numFmtId="164" fontId="10" fillId="0" borderId="1" xfId="80" applyNumberFormat="1" applyFont="1" applyBorder="1" applyAlignment="1">
      <alignment horizontal="left" vertical="top" wrapText="1"/>
    </xf>
    <xf numFmtId="4" fontId="10" fillId="26" borderId="1" xfId="80" applyNumberFormat="1" applyFont="1" applyFill="1" applyBorder="1" applyAlignment="1">
      <alignment horizontal="center" vertical="top" wrapText="1"/>
    </xf>
    <xf numFmtId="165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66" fontId="10" fillId="0" borderId="1" xfId="80" applyNumberFormat="1" applyFont="1" applyBorder="1" applyAlignment="1">
      <alignment vertical="top"/>
    </xf>
    <xf numFmtId="0" fontId="54" fillId="0" borderId="0" xfId="0" applyFont="1" applyFill="1"/>
    <xf numFmtId="178" fontId="53" fillId="0" borderId="0" xfId="0" applyNumberFormat="1" applyFont="1" applyFill="1" applyAlignment="1">
      <alignment horizontal="center" vertical="center"/>
    </xf>
    <xf numFmtId="0" fontId="0" fillId="2" borderId="0" xfId="0"/>
    <xf numFmtId="0" fontId="2" fillId="2" borderId="19" xfId="0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167" fontId="53" fillId="26" borderId="1" xfId="0" applyNumberFormat="1" applyFont="1" applyFill="1" applyBorder="1" applyAlignment="1">
      <alignment horizontal="center" vertical="top"/>
    </xf>
    <xf numFmtId="4" fontId="53" fillId="26" borderId="1" xfId="0" applyNumberFormat="1" applyFont="1" applyFill="1" applyBorder="1" applyAlignment="1">
      <alignment horizontal="center" vertical="top" wrapText="1"/>
    </xf>
    <xf numFmtId="164" fontId="53" fillId="26" borderId="1" xfId="0" applyNumberFormat="1" applyFont="1" applyFill="1" applyBorder="1" applyAlignment="1">
      <alignment horizontal="center" vertical="top" wrapText="1"/>
    </xf>
    <xf numFmtId="0" fontId="54" fillId="26" borderId="0" xfId="0" applyFont="1" applyFill="1" applyAlignment="1">
      <alignment horizontal="center" vertical="top"/>
    </xf>
    <xf numFmtId="164" fontId="2" fillId="25" borderId="19" xfId="0" applyNumberFormat="1" applyFont="1" applyFill="1" applyBorder="1" applyAlignment="1">
      <alignment horizontal="left" vertical="center" wrapText="1"/>
    </xf>
    <xf numFmtId="0" fontId="0" fillId="2" borderId="0" xfId="0" applyAlignment="1">
      <alignment horizontal="center" vertical="top"/>
    </xf>
    <xf numFmtId="4" fontId="53" fillId="26" borderId="1" xfId="0" applyNumberFormat="1" applyFont="1" applyFill="1" applyBorder="1" applyAlignment="1">
      <alignment horizontal="center" vertical="top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164" fontId="53" fillId="0" borderId="1" xfId="80" applyNumberFormat="1" applyFont="1" applyBorder="1" applyAlignment="1">
      <alignment horizontal="left" vertical="top" wrapText="1"/>
    </xf>
    <xf numFmtId="164" fontId="53" fillId="26" borderId="1" xfId="80" applyNumberFormat="1" applyFont="1" applyFill="1" applyBorder="1" applyAlignment="1">
      <alignment horizontal="center" vertical="top" wrapText="1"/>
    </xf>
    <xf numFmtId="0" fontId="0" fillId="2" borderId="19" xfId="0" applyBorder="1" applyAlignment="1">
      <alignment vertical="top"/>
    </xf>
    <xf numFmtId="164" fontId="53" fillId="0" borderId="1" xfId="80" applyNumberFormat="1" applyFont="1" applyBorder="1" applyAlignment="1">
      <alignment horizontal="center" vertical="top" wrapText="1"/>
    </xf>
    <xf numFmtId="4" fontId="53" fillId="26" borderId="1" xfId="80" applyNumberFormat="1" applyFont="1" applyFill="1" applyBorder="1" applyAlignment="1">
      <alignment horizontal="center" vertical="top" wrapText="1"/>
    </xf>
    <xf numFmtId="165" fontId="53" fillId="0" borderId="1" xfId="80" applyNumberFormat="1" applyFont="1" applyBorder="1" applyAlignment="1">
      <alignment horizontal="left" vertical="top" wrapText="1"/>
    </xf>
    <xf numFmtId="0" fontId="53" fillId="0" borderId="1" xfId="80" applyFont="1" applyBorder="1" applyAlignment="1">
      <alignment horizontal="center" vertical="top" wrapText="1"/>
    </xf>
    <xf numFmtId="166" fontId="53" fillId="0" borderId="1" xfId="80" applyNumberFormat="1" applyFont="1" applyBorder="1" applyAlignment="1">
      <alignment vertical="top"/>
    </xf>
    <xf numFmtId="0" fontId="0" fillId="2" borderId="19" xfId="0" applyBorder="1" applyAlignment="1">
      <alignment horizontal="left" vertical="top"/>
    </xf>
    <xf numFmtId="0" fontId="54" fillId="0" borderId="0" xfId="0" applyFont="1" applyFill="1" applyAlignment="1">
      <alignment horizontal="center" vertical="top"/>
    </xf>
    <xf numFmtId="178" fontId="53" fillId="0" borderId="0" xfId="0" applyNumberFormat="1" applyFont="1" applyFill="1" applyAlignment="1">
      <alignment horizontal="center" vertical="top"/>
    </xf>
    <xf numFmtId="1" fontId="54" fillId="26" borderId="0" xfId="0" applyNumberFormat="1" applyFont="1" applyFill="1" applyAlignment="1">
      <alignment horizontal="center" vertical="center"/>
    </xf>
    <xf numFmtId="165" fontId="10" fillId="26" borderId="1" xfId="0" applyNumberFormat="1" applyFont="1" applyFill="1" applyBorder="1" applyAlignment="1">
      <alignment horizontal="left" vertical="top" wrapText="1"/>
    </xf>
    <xf numFmtId="164" fontId="10" fillId="26" borderId="1" xfId="0" applyNumberFormat="1" applyFont="1" applyFill="1" applyBorder="1" applyAlignment="1">
      <alignment vertical="top" wrapText="1"/>
    </xf>
    <xf numFmtId="164" fontId="10" fillId="26" borderId="40" xfId="0" applyNumberFormat="1" applyFont="1" applyFill="1" applyBorder="1" applyAlignment="1">
      <alignment horizontal="center" vertical="top" wrapText="1"/>
    </xf>
    <xf numFmtId="165" fontId="10" fillId="26" borderId="1" xfId="0" applyNumberFormat="1" applyFont="1" applyFill="1" applyBorder="1" applyAlignment="1">
      <alignment horizontal="center" vertical="top" wrapText="1"/>
    </xf>
    <xf numFmtId="0" fontId="54" fillId="27" borderId="0" xfId="0" applyFont="1" applyFill="1"/>
    <xf numFmtId="0" fontId="56" fillId="0" borderId="1" xfId="110" applyFont="1" applyBorder="1" applyAlignment="1">
      <alignment vertical="center"/>
    </xf>
    <xf numFmtId="164" fontId="10" fillId="0" borderId="40" xfId="109" applyNumberFormat="1" applyFill="1" applyBorder="1" applyAlignment="1">
      <alignment horizontal="left" vertical="top" wrapText="1"/>
    </xf>
    <xf numFmtId="164" fontId="10" fillId="0" borderId="40" xfId="82" applyNumberFormat="1" applyFont="1" applyBorder="1" applyAlignment="1">
      <alignment horizontal="left" vertical="top" wrapText="1"/>
    </xf>
    <xf numFmtId="0" fontId="10" fillId="0" borderId="40" xfId="82" applyFont="1" applyBorder="1" applyAlignment="1">
      <alignment vertical="top" wrapText="1"/>
    </xf>
    <xf numFmtId="0" fontId="40" fillId="0" borderId="40" xfId="82" applyFont="1" applyBorder="1" applyAlignment="1">
      <alignment vertical="top" wrapText="1"/>
    </xf>
    <xf numFmtId="178" fontId="0" fillId="2" borderId="20" xfId="0" applyNumberFormat="1" applyBorder="1" applyAlignment="1">
      <alignment horizontal="center" vertical="top"/>
    </xf>
    <xf numFmtId="164" fontId="10" fillId="0" borderId="2" xfId="80" applyNumberFormat="1" applyFont="1" applyBorder="1" applyAlignment="1">
      <alignment horizontal="center" vertical="top" wrapText="1"/>
    </xf>
    <xf numFmtId="164" fontId="10" fillId="0" borderId="2" xfId="80" applyNumberFormat="1" applyFont="1" applyBorder="1" applyAlignment="1">
      <alignment horizontal="left" vertical="top" wrapText="1"/>
    </xf>
    <xf numFmtId="1" fontId="10" fillId="2" borderId="0" xfId="0" applyNumberFormat="1" applyFont="1" applyAlignment="1">
      <alignment horizontal="centerContinuous" vertical="top"/>
    </xf>
    <xf numFmtId="164" fontId="10" fillId="0" borderId="38" xfId="80" applyNumberFormat="1" applyFont="1" applyBorder="1" applyAlignment="1">
      <alignment horizontal="left" vertical="top" wrapText="1"/>
    </xf>
    <xf numFmtId="164" fontId="10" fillId="0" borderId="38" xfId="80" applyNumberFormat="1" applyFont="1" applyBorder="1" applyAlignment="1">
      <alignment horizontal="center" vertical="top" wrapText="1"/>
    </xf>
    <xf numFmtId="7" fontId="10" fillId="0" borderId="20" xfId="81" applyNumberFormat="1" applyFill="1" applyBorder="1" applyAlignment="1">
      <alignment horizontal="right" vertical="center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7" fontId="10" fillId="0" borderId="22" xfId="81" applyNumberFormat="1" applyFill="1" applyBorder="1" applyAlignment="1">
      <alignment horizontal="right" vertical="center"/>
    </xf>
    <xf numFmtId="0" fontId="4" fillId="2" borderId="0" xfId="0" applyFont="1" applyAlignment="1">
      <alignment horizontal="centerContinuous" vertical="center"/>
    </xf>
    <xf numFmtId="0" fontId="0" fillId="2" borderId="0" xfId="0" applyAlignment="1">
      <alignment horizontal="centerContinuous" vertical="center"/>
    </xf>
    <xf numFmtId="0" fontId="0" fillId="2" borderId="0" xfId="0" applyAlignment="1">
      <alignment vertical="top"/>
    </xf>
    <xf numFmtId="2" fontId="0" fillId="2" borderId="0" xfId="0" applyNumberFormat="1"/>
    <xf numFmtId="0" fontId="0" fillId="2" borderId="16" xfId="0" applyBorder="1" applyAlignment="1">
      <alignment horizontal="center" vertical="top"/>
    </xf>
    <xf numFmtId="0" fontId="0" fillId="2" borderId="17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4" xfId="0" applyBorder="1" applyAlignment="1">
      <alignment vertical="top"/>
    </xf>
    <xf numFmtId="0" fontId="0" fillId="2" borderId="28" xfId="0" applyBorder="1"/>
    <xf numFmtId="0" fontId="0" fillId="2" borderId="24" xfId="0" applyBorder="1" applyAlignment="1">
      <alignment horizontal="center"/>
    </xf>
    <xf numFmtId="0" fontId="0" fillId="2" borderId="29" xfId="0" applyBorder="1"/>
    <xf numFmtId="0" fontId="0" fillId="2" borderId="29" xfId="0" applyBorder="1" applyAlignment="1">
      <alignment horizontal="center"/>
    </xf>
    <xf numFmtId="0" fontId="0" fillId="2" borderId="24" xfId="0" applyBorder="1" applyAlignment="1">
      <alignment horizontal="right"/>
    </xf>
    <xf numFmtId="0" fontId="0" fillId="2" borderId="30" xfId="0" applyBorder="1" applyAlignment="1">
      <alignment horizontal="right"/>
    </xf>
    <xf numFmtId="0" fontId="2" fillId="2" borderId="19" xfId="0" applyFont="1" applyBorder="1" applyAlignment="1">
      <alignment horizontal="center" vertical="center"/>
    </xf>
    <xf numFmtId="165" fontId="10" fillId="2" borderId="1" xfId="0" applyNumberFormat="1" applyFont="1" applyBorder="1" applyAlignment="1">
      <alignment horizontal="left" vertical="top" wrapText="1"/>
    </xf>
    <xf numFmtId="164" fontId="10" fillId="2" borderId="1" xfId="0" applyNumberFormat="1" applyFont="1" applyBorder="1" applyAlignment="1">
      <alignment horizontal="left" vertical="top" wrapText="1"/>
    </xf>
    <xf numFmtId="0" fontId="10" fillId="2" borderId="1" xfId="0" applyFont="1" applyBorder="1" applyAlignment="1">
      <alignment horizontal="center" vertical="top" wrapText="1"/>
    </xf>
    <xf numFmtId="1" fontId="10" fillId="2" borderId="1" xfId="0" applyNumberFormat="1" applyFont="1" applyBorder="1" applyAlignment="1">
      <alignment horizontal="right" vertical="top"/>
    </xf>
    <xf numFmtId="166" fontId="10" fillId="2" borderId="1" xfId="0" applyNumberFormat="1" applyFont="1" applyBorder="1" applyAlignment="1">
      <alignment vertical="top"/>
    </xf>
    <xf numFmtId="165" fontId="10" fillId="2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Border="1" applyAlignment="1">
      <alignment horizontal="center" vertical="top" wrapText="1"/>
    </xf>
    <xf numFmtId="178" fontId="10" fillId="2" borderId="1" xfId="0" applyNumberFormat="1" applyFont="1" applyBorder="1" applyAlignment="1">
      <alignment horizontal="right" vertical="top"/>
    </xf>
    <xf numFmtId="166" fontId="10" fillId="2" borderId="1" xfId="0" applyNumberFormat="1" applyFont="1" applyBorder="1" applyAlignment="1" applyProtection="1">
      <alignment vertical="top"/>
      <protection locked="0"/>
    </xf>
    <xf numFmtId="165" fontId="10" fillId="2" borderId="1" xfId="0" applyNumberFormat="1" applyFont="1" applyBorder="1" applyAlignment="1">
      <alignment horizontal="right" vertical="top" wrapText="1"/>
    </xf>
    <xf numFmtId="0" fontId="11" fillId="2" borderId="0" xfId="0" applyFont="1"/>
    <xf numFmtId="166" fontId="10" fillId="2" borderId="1" xfId="0" applyNumberFormat="1" applyFont="1" applyBorder="1" applyAlignment="1">
      <alignment vertical="top" wrapText="1"/>
    </xf>
    <xf numFmtId="165" fontId="10" fillId="2" borderId="2" xfId="0" applyNumberFormat="1" applyFont="1" applyBorder="1" applyAlignment="1">
      <alignment horizontal="left" vertical="top" wrapText="1"/>
    </xf>
    <xf numFmtId="164" fontId="10" fillId="2" borderId="2" xfId="0" applyNumberFormat="1" applyFont="1" applyBorder="1" applyAlignment="1">
      <alignment horizontal="left" vertical="top" wrapText="1"/>
    </xf>
    <xf numFmtId="0" fontId="10" fillId="2" borderId="2" xfId="0" applyFont="1" applyBorder="1" applyAlignment="1">
      <alignment horizontal="center" vertical="top" wrapText="1"/>
    </xf>
    <xf numFmtId="166" fontId="10" fillId="2" borderId="2" xfId="0" applyNumberFormat="1" applyFont="1" applyBorder="1" applyAlignment="1" applyProtection="1">
      <alignment vertical="top"/>
      <protection locked="0"/>
    </xf>
    <xf numFmtId="166" fontId="10" fillId="2" borderId="2" xfId="0" applyNumberFormat="1" applyFont="1" applyBorder="1" applyAlignment="1">
      <alignment vertical="top"/>
    </xf>
    <xf numFmtId="166" fontId="10" fillId="0" borderId="1" xfId="80" applyNumberFormat="1" applyFont="1" applyBorder="1" applyAlignment="1" applyProtection="1">
      <alignment vertical="top"/>
      <protection locked="0"/>
    </xf>
    <xf numFmtId="4" fontId="10" fillId="2" borderId="1" xfId="0" applyNumberFormat="1" applyFont="1" applyBorder="1" applyAlignment="1">
      <alignment horizontal="center" vertical="top"/>
    </xf>
    <xf numFmtId="165" fontId="10" fillId="2" borderId="1" xfId="0" applyNumberFormat="1" applyFont="1" applyBorder="1" applyAlignment="1">
      <alignment horizontal="left" vertical="top"/>
    </xf>
    <xf numFmtId="178" fontId="53" fillId="2" borderId="1" xfId="0" applyNumberFormat="1" applyFont="1" applyBorder="1" applyAlignment="1">
      <alignment horizontal="right" vertical="top"/>
    </xf>
    <xf numFmtId="166" fontId="53" fillId="2" borderId="1" xfId="0" applyNumberFormat="1" applyFont="1" applyBorder="1" applyAlignment="1" applyProtection="1">
      <alignment vertical="top"/>
      <protection locked="0"/>
    </xf>
    <xf numFmtId="166" fontId="53" fillId="2" borderId="1" xfId="0" applyNumberFormat="1" applyFont="1" applyBorder="1" applyAlignment="1">
      <alignment vertical="top"/>
    </xf>
    <xf numFmtId="0" fontId="2" fillId="2" borderId="22" xfId="0" applyFont="1" applyBorder="1" applyAlignment="1">
      <alignment horizontal="center" vertical="center"/>
    </xf>
    <xf numFmtId="165" fontId="10" fillId="2" borderId="2" xfId="0" applyNumberFormat="1" applyFont="1" applyBorder="1" applyAlignment="1">
      <alignment horizontal="center" vertical="top" wrapText="1"/>
    </xf>
    <xf numFmtId="164" fontId="10" fillId="2" borderId="2" xfId="0" applyNumberFormat="1" applyFont="1" applyBorder="1" applyAlignment="1">
      <alignment horizontal="center" vertical="top" wrapText="1"/>
    </xf>
    <xf numFmtId="165" fontId="10" fillId="2" borderId="38" xfId="0" applyNumberFormat="1" applyFont="1" applyBorder="1" applyAlignment="1">
      <alignment horizontal="left" vertical="top" wrapText="1"/>
    </xf>
    <xf numFmtId="164" fontId="10" fillId="2" borderId="38" xfId="0" applyNumberFormat="1" applyFont="1" applyBorder="1" applyAlignment="1">
      <alignment horizontal="left" vertical="top" wrapText="1"/>
    </xf>
    <xf numFmtId="164" fontId="10" fillId="2" borderId="38" xfId="0" applyNumberFormat="1" applyFont="1" applyBorder="1" applyAlignment="1">
      <alignment horizontal="center" vertical="top" wrapText="1"/>
    </xf>
    <xf numFmtId="0" fontId="10" fillId="2" borderId="38" xfId="0" applyFont="1" applyBorder="1" applyAlignment="1">
      <alignment horizontal="center" vertical="top" wrapText="1"/>
    </xf>
    <xf numFmtId="166" fontId="10" fillId="2" borderId="38" xfId="0" applyNumberFormat="1" applyFont="1" applyBorder="1" applyAlignment="1" applyProtection="1">
      <alignment vertical="top"/>
      <protection locked="0"/>
    </xf>
    <xf numFmtId="166" fontId="10" fillId="2" borderId="38" xfId="0" applyNumberFormat="1" applyFont="1" applyBorder="1" applyAlignment="1">
      <alignment vertical="top"/>
    </xf>
    <xf numFmtId="164" fontId="10" fillId="2" borderId="1" xfId="0" applyNumberFormat="1" applyFont="1" applyBorder="1" applyAlignment="1">
      <alignment vertical="top" wrapText="1"/>
    </xf>
    <xf numFmtId="164" fontId="10" fillId="2" borderId="2" xfId="0" applyNumberFormat="1" applyFont="1" applyBorder="1" applyAlignment="1">
      <alignment vertical="top" wrapText="1"/>
    </xf>
    <xf numFmtId="178" fontId="10" fillId="2" borderId="1" xfId="0" applyNumberFormat="1" applyFont="1" applyBorder="1" applyAlignment="1">
      <alignment horizontal="right" vertical="top" wrapText="1"/>
    </xf>
    <xf numFmtId="165" fontId="10" fillId="2" borderId="2" xfId="0" applyNumberFormat="1" applyFont="1" applyBorder="1" applyAlignment="1">
      <alignment horizontal="right" vertical="top" wrapText="1"/>
    </xf>
    <xf numFmtId="178" fontId="10" fillId="2" borderId="2" xfId="0" applyNumberFormat="1" applyFont="1" applyBorder="1" applyAlignment="1">
      <alignment horizontal="right" vertical="top" wrapText="1"/>
    </xf>
    <xf numFmtId="166" fontId="10" fillId="2" borderId="38" xfId="0" applyNumberFormat="1" applyFont="1" applyBorder="1" applyAlignment="1">
      <alignment vertical="top" wrapText="1"/>
    </xf>
    <xf numFmtId="164" fontId="10" fillId="2" borderId="38" xfId="0" applyNumberFormat="1" applyFont="1" applyBorder="1" applyAlignment="1">
      <alignment vertical="top" wrapText="1"/>
    </xf>
    <xf numFmtId="165" fontId="53" fillId="2" borderId="1" xfId="0" applyNumberFormat="1" applyFont="1" applyBorder="1" applyAlignment="1">
      <alignment horizontal="left" vertical="top" wrapText="1"/>
    </xf>
    <xf numFmtId="164" fontId="53" fillId="2" borderId="1" xfId="0" applyNumberFormat="1" applyFont="1" applyBorder="1" applyAlignment="1">
      <alignment horizontal="left" vertical="top" wrapText="1"/>
    </xf>
    <xf numFmtId="0" fontId="53" fillId="2" borderId="1" xfId="0" applyFont="1" applyBorder="1" applyAlignment="1">
      <alignment horizontal="center" vertical="top" wrapText="1"/>
    </xf>
    <xf numFmtId="165" fontId="53" fillId="2" borderId="1" xfId="0" applyNumberFormat="1" applyFont="1" applyBorder="1" applyAlignment="1">
      <alignment horizontal="center" vertical="top" wrapText="1"/>
    </xf>
    <xf numFmtId="164" fontId="53" fillId="2" borderId="1" xfId="0" applyNumberFormat="1" applyFont="1" applyBorder="1" applyAlignment="1">
      <alignment horizontal="center" vertical="top" wrapText="1"/>
    </xf>
    <xf numFmtId="164" fontId="53" fillId="2" borderId="40" xfId="0" applyNumberFormat="1" applyFont="1" applyBorder="1" applyAlignment="1">
      <alignment horizontal="center" vertical="top" wrapText="1"/>
    </xf>
    <xf numFmtId="178" fontId="53" fillId="2" borderId="40" xfId="0" applyNumberFormat="1" applyFont="1" applyBorder="1" applyAlignment="1">
      <alignment horizontal="right" vertical="top"/>
    </xf>
    <xf numFmtId="166" fontId="53" fillId="2" borderId="1" xfId="0" applyNumberFormat="1" applyFont="1" applyBorder="1" applyAlignment="1">
      <alignment vertical="top" wrapText="1"/>
    </xf>
    <xf numFmtId="0" fontId="54" fillId="2" borderId="0" xfId="0" applyFont="1"/>
    <xf numFmtId="164" fontId="53" fillId="2" borderId="2" xfId="0" applyNumberFormat="1" applyFont="1" applyBorder="1" applyAlignment="1">
      <alignment horizontal="left" vertical="top" wrapText="1"/>
    </xf>
    <xf numFmtId="164" fontId="53" fillId="2" borderId="2" xfId="0" applyNumberFormat="1" applyFont="1" applyBorder="1" applyAlignment="1">
      <alignment horizontal="center" vertical="top" wrapText="1"/>
    </xf>
    <xf numFmtId="0" fontId="53" fillId="2" borderId="2" xfId="0" applyFont="1" applyBorder="1" applyAlignment="1">
      <alignment horizontal="center" vertical="top" wrapText="1"/>
    </xf>
    <xf numFmtId="178" fontId="53" fillId="2" borderId="2" xfId="0" applyNumberFormat="1" applyFont="1" applyBorder="1" applyAlignment="1">
      <alignment horizontal="right" vertical="top"/>
    </xf>
    <xf numFmtId="166" fontId="53" fillId="2" borderId="2" xfId="0" applyNumberFormat="1" applyFont="1" applyBorder="1" applyAlignment="1" applyProtection="1">
      <alignment vertical="top"/>
      <protection locked="0"/>
    </xf>
    <xf numFmtId="166" fontId="53" fillId="2" borderId="2" xfId="0" applyNumberFormat="1" applyFont="1" applyBorder="1" applyAlignment="1">
      <alignment vertical="top"/>
    </xf>
    <xf numFmtId="165" fontId="53" fillId="2" borderId="1" xfId="0" applyNumberFormat="1" applyFont="1" applyBorder="1" applyAlignment="1">
      <alignment horizontal="right" vertical="top" wrapText="1"/>
    </xf>
    <xf numFmtId="164" fontId="53" fillId="2" borderId="1" xfId="0" applyNumberFormat="1" applyFont="1" applyBorder="1" applyAlignment="1">
      <alignment vertical="top" wrapText="1"/>
    </xf>
    <xf numFmtId="165" fontId="53" fillId="2" borderId="2" xfId="0" applyNumberFormat="1" applyFont="1" applyBorder="1" applyAlignment="1">
      <alignment horizontal="left" vertical="top" wrapText="1"/>
    </xf>
    <xf numFmtId="164" fontId="10" fillId="2" borderId="40" xfId="0" applyNumberFormat="1" applyFont="1" applyBorder="1" applyAlignment="1">
      <alignment horizontal="left" vertical="top" wrapText="1"/>
    </xf>
    <xf numFmtId="166" fontId="53" fillId="0" borderId="1" xfId="80" applyNumberFormat="1" applyFont="1" applyBorder="1" applyAlignment="1" applyProtection="1">
      <alignment vertical="top"/>
      <protection locked="0"/>
    </xf>
    <xf numFmtId="0" fontId="0" fillId="2" borderId="19" xfId="0" applyBorder="1" applyAlignment="1">
      <alignment horizontal="right"/>
    </xf>
    <xf numFmtId="0" fontId="2" fillId="2" borderId="57" xfId="81" applyFont="1" applyBorder="1" applyAlignment="1">
      <alignment horizontal="center" vertical="center"/>
    </xf>
    <xf numFmtId="4" fontId="10" fillId="26" borderId="39" xfId="81" applyNumberFormat="1" applyFill="1" applyBorder="1" applyAlignment="1">
      <alignment horizontal="center" vertical="top" wrapText="1"/>
    </xf>
    <xf numFmtId="165" fontId="10" fillId="0" borderId="1" xfId="81" applyNumberForma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3" fillId="0" borderId="1" xfId="81" applyNumberFormat="1" applyFont="1" applyFill="1" applyBorder="1" applyAlignment="1">
      <alignment horizontal="right" vertical="top" wrapText="1"/>
    </xf>
    <xf numFmtId="166" fontId="53" fillId="0" borderId="1" xfId="81" applyNumberFormat="1" applyFont="1" applyFill="1" applyBorder="1" applyAlignment="1">
      <alignment vertical="top"/>
    </xf>
    <xf numFmtId="0" fontId="2" fillId="2" borderId="59" xfId="81" applyFont="1" applyBorder="1" applyAlignment="1">
      <alignment horizontal="center" vertical="center"/>
    </xf>
    <xf numFmtId="0" fontId="0" fillId="2" borderId="20" xfId="0" applyBorder="1" applyAlignment="1">
      <alignment horizontal="right"/>
    </xf>
    <xf numFmtId="0" fontId="0" fillId="2" borderId="21" xfId="0" applyBorder="1" applyAlignment="1">
      <alignment vertical="top"/>
    </xf>
    <xf numFmtId="0" fontId="8" fillId="2" borderId="15" xfId="0" applyFont="1" applyBorder="1" applyAlignment="1">
      <alignment horizontal="centerContinuous"/>
    </xf>
    <xf numFmtId="0" fontId="0" fillId="2" borderId="15" xfId="0" applyBorder="1" applyAlignment="1">
      <alignment horizontal="centerContinuous"/>
    </xf>
    <xf numFmtId="0" fontId="0" fillId="2" borderId="25" xfId="0" applyBorder="1" applyAlignment="1">
      <alignment horizontal="right"/>
    </xf>
    <xf numFmtId="0" fontId="0" fillId="2" borderId="20" xfId="0" applyBorder="1" applyAlignment="1">
      <alignment horizontal="right" vertical="center"/>
    </xf>
    <xf numFmtId="0" fontId="0" fillId="2" borderId="0" xfId="0" applyAlignment="1">
      <alignment horizontal="right" vertical="center"/>
    </xf>
    <xf numFmtId="0" fontId="0" fillId="2" borderId="34" xfId="0" applyBorder="1" applyAlignment="1">
      <alignment horizontal="right" vertical="center"/>
    </xf>
    <xf numFmtId="0" fontId="2" fillId="2" borderId="31" xfId="0" applyFont="1" applyBorder="1" applyAlignment="1">
      <alignment horizontal="center"/>
    </xf>
    <xf numFmtId="0" fontId="2" fillId="2" borderId="37" xfId="0" applyFont="1" applyBorder="1" applyAlignment="1">
      <alignment horizontal="center"/>
    </xf>
    <xf numFmtId="0" fontId="2" fillId="2" borderId="27" xfId="0" applyFont="1" applyBorder="1" applyAlignment="1">
      <alignment horizontal="center" vertical="center"/>
    </xf>
    <xf numFmtId="0" fontId="0" fillId="2" borderId="35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0" fontId="0" fillId="2" borderId="26" xfId="0" applyBorder="1" applyAlignment="1">
      <alignment horizontal="right"/>
    </xf>
    <xf numFmtId="0" fontId="0" fillId="2" borderId="0" xfId="0" applyAlignment="1">
      <alignment horizontal="right"/>
    </xf>
    <xf numFmtId="0" fontId="0" fillId="2" borderId="0" xfId="0" applyAlignment="1">
      <alignment horizontal="center"/>
    </xf>
    <xf numFmtId="178" fontId="10" fillId="26" borderId="1" xfId="0" applyNumberFormat="1" applyFont="1" applyFill="1" applyBorder="1" applyAlignment="1">
      <alignment horizontal="right" vertical="top"/>
    </xf>
    <xf numFmtId="178" fontId="10" fillId="0" borderId="1" xfId="80" applyNumberFormat="1" applyFont="1" applyBorder="1" applyAlignment="1">
      <alignment horizontal="right" vertical="top" wrapText="1"/>
    </xf>
    <xf numFmtId="178" fontId="10" fillId="26" borderId="1" xfId="0" applyNumberFormat="1" applyFont="1" applyFill="1" applyBorder="1" applyAlignment="1">
      <alignment horizontal="right" vertical="top" wrapText="1"/>
    </xf>
    <xf numFmtId="178" fontId="10" fillId="2" borderId="2" xfId="0" applyNumberFormat="1" applyFont="1" applyBorder="1" applyAlignment="1">
      <alignment horizontal="right" vertical="top"/>
    </xf>
    <xf numFmtId="178" fontId="10" fillId="2" borderId="38" xfId="0" applyNumberFormat="1" applyFont="1" applyBorder="1" applyAlignment="1">
      <alignment horizontal="right" vertical="top"/>
    </xf>
    <xf numFmtId="178" fontId="10" fillId="2" borderId="38" xfId="0" applyNumberFormat="1" applyFont="1" applyBorder="1" applyAlignment="1">
      <alignment horizontal="right" vertical="top" wrapText="1"/>
    </xf>
    <xf numFmtId="178" fontId="53" fillId="2" borderId="1" xfId="0" applyNumberFormat="1" applyFont="1" applyBorder="1" applyAlignment="1">
      <alignment horizontal="right" vertical="top" wrapText="1"/>
    </xf>
    <xf numFmtId="178" fontId="53" fillId="26" borderId="1" xfId="0" applyNumberFormat="1" applyFont="1" applyFill="1" applyBorder="1" applyAlignment="1">
      <alignment horizontal="right" vertical="top" wrapText="1"/>
    </xf>
    <xf numFmtId="178" fontId="10" fillId="2" borderId="40" xfId="0" applyNumberFormat="1" applyFont="1" applyBorder="1" applyAlignment="1">
      <alignment horizontal="right" vertical="top" wrapText="1"/>
    </xf>
    <xf numFmtId="164" fontId="10" fillId="0" borderId="38" xfId="80" applyNumberFormat="1" applyFont="1" applyBorder="1" applyAlignment="1">
      <alignment vertical="top" wrapText="1"/>
    </xf>
    <xf numFmtId="165" fontId="53" fillId="2" borderId="38" xfId="0" applyNumberFormat="1" applyFont="1" applyBorder="1" applyAlignment="1">
      <alignment horizontal="left" vertical="top" wrapText="1"/>
    </xf>
    <xf numFmtId="164" fontId="53" fillId="2" borderId="38" xfId="0" applyNumberFormat="1" applyFont="1" applyBorder="1" applyAlignment="1">
      <alignment horizontal="left" vertical="top" wrapText="1"/>
    </xf>
    <xf numFmtId="164" fontId="53" fillId="2" borderId="38" xfId="0" applyNumberFormat="1" applyFont="1" applyBorder="1" applyAlignment="1">
      <alignment horizontal="center" vertical="top" wrapText="1"/>
    </xf>
    <xf numFmtId="0" fontId="53" fillId="2" borderId="38" xfId="0" applyFont="1" applyBorder="1" applyAlignment="1">
      <alignment horizontal="center" vertical="top" wrapText="1"/>
    </xf>
    <xf numFmtId="178" fontId="53" fillId="2" borderId="38" xfId="0" applyNumberFormat="1" applyFont="1" applyBorder="1" applyAlignment="1">
      <alignment horizontal="right" vertical="top"/>
    </xf>
    <xf numFmtId="166" fontId="53" fillId="2" borderId="38" xfId="0" applyNumberFormat="1" applyFont="1" applyBorder="1" applyAlignment="1" applyProtection="1">
      <alignment vertical="top"/>
      <protection locked="0"/>
    </xf>
    <xf numFmtId="166" fontId="53" fillId="2" borderId="38" xfId="0" applyNumberFormat="1" applyFont="1" applyBorder="1" applyAlignment="1">
      <alignment vertical="top"/>
    </xf>
    <xf numFmtId="0" fontId="0" fillId="2" borderId="62" xfId="0" applyBorder="1" applyAlignment="1">
      <alignment horizontal="center" vertical="top"/>
    </xf>
    <xf numFmtId="164" fontId="2" fillId="25" borderId="62" xfId="0" applyNumberFormat="1" applyFont="1" applyFill="1" applyBorder="1" applyAlignment="1">
      <alignment horizontal="left" vertical="center" wrapText="1"/>
    </xf>
    <xf numFmtId="1" fontId="0" fillId="2" borderId="63" xfId="0" applyNumberFormat="1" applyBorder="1" applyAlignment="1">
      <alignment horizontal="center" vertical="top"/>
    </xf>
    <xf numFmtId="0" fontId="0" fillId="2" borderId="63" xfId="0" applyBorder="1" applyAlignment="1">
      <alignment vertical="top"/>
    </xf>
    <xf numFmtId="178" fontId="0" fillId="2" borderId="63" xfId="0" applyNumberFormat="1" applyBorder="1" applyAlignment="1">
      <alignment horizontal="center" vertical="top"/>
    </xf>
    <xf numFmtId="7" fontId="0" fillId="2" borderId="63" xfId="0" applyNumberFormat="1" applyBorder="1" applyAlignment="1">
      <alignment horizontal="right"/>
    </xf>
    <xf numFmtId="7" fontId="0" fillId="2" borderId="62" xfId="0" applyNumberFormat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0" fontId="2" fillId="0" borderId="19" xfId="0" applyFont="1" applyFill="1" applyBorder="1" applyAlignment="1">
      <alignment vertical="top"/>
    </xf>
    <xf numFmtId="164" fontId="2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178" fontId="10" fillId="0" borderId="1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1" fontId="0" fillId="0" borderId="20" xfId="0" applyNumberFormat="1" applyFill="1" applyBorder="1" applyAlignment="1">
      <alignment vertical="top"/>
    </xf>
    <xf numFmtId="178" fontId="0" fillId="0" borderId="20" xfId="0" applyNumberFormat="1" applyFill="1" applyBorder="1" applyAlignment="1">
      <alignment horizontal="center" vertical="top"/>
    </xf>
    <xf numFmtId="0" fontId="0" fillId="0" borderId="19" xfId="0" applyFill="1" applyBorder="1" applyAlignment="1">
      <alignment horizontal="right" vertical="top"/>
    </xf>
    <xf numFmtId="0" fontId="0" fillId="0" borderId="20" xfId="0" applyFill="1" applyBorder="1" applyAlignment="1">
      <alignment vertical="top"/>
    </xf>
    <xf numFmtId="7" fontId="0" fillId="0" borderId="22" xfId="0" applyNumberForma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8" fillId="2" borderId="37" xfId="0" applyFont="1" applyBorder="1" applyAlignment="1">
      <alignment vertical="top"/>
    </xf>
    <xf numFmtId="0" fontId="0" fillId="2" borderId="42" xfId="0" applyBorder="1"/>
    <xf numFmtId="0" fontId="0" fillId="2" borderId="43" xfId="0" applyBorder="1"/>
    <xf numFmtId="0" fontId="8" fillId="2" borderId="55" xfId="0" applyFont="1" applyBorder="1" applyAlignment="1">
      <alignment vertical="center"/>
    </xf>
    <xf numFmtId="0" fontId="0" fillId="2" borderId="56" xfId="0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9" xfId="0" applyBorder="1" applyAlignment="1">
      <alignment vertical="center" wrapText="1"/>
    </xf>
    <xf numFmtId="1" fontId="6" fillId="2" borderId="44" xfId="0" applyNumberFormat="1" applyFont="1" applyBorder="1" applyAlignment="1">
      <alignment horizontal="left" vertical="center" wrapText="1"/>
    </xf>
    <xf numFmtId="0" fontId="0" fillId="2" borderId="45" xfId="0" applyBorder="1" applyAlignment="1">
      <alignment vertical="center" wrapText="1"/>
    </xf>
    <xf numFmtId="0" fontId="0" fillId="2" borderId="46" xfId="0" applyBorder="1" applyAlignment="1">
      <alignment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8" fillId="2" borderId="37" xfId="0" applyFont="1" applyBorder="1" applyAlignment="1">
      <alignment vertical="top" wrapText="1"/>
    </xf>
    <xf numFmtId="0" fontId="0" fillId="2" borderId="42" xfId="0" applyBorder="1" applyAlignment="1">
      <alignment wrapText="1"/>
    </xf>
    <xf numFmtId="0" fontId="0" fillId="2" borderId="43" xfId="0" applyBorder="1" applyAlignment="1">
      <alignment wrapText="1"/>
    </xf>
    <xf numFmtId="1" fontId="6" fillId="2" borderId="20" xfId="81" applyNumberFormat="1" applyFont="1" applyBorder="1" applyAlignment="1">
      <alignment horizontal="left" vertical="center" wrapText="1"/>
    </xf>
    <xf numFmtId="0" fontId="10" fillId="2" borderId="0" xfId="81" applyAlignment="1">
      <alignment vertical="center" wrapText="1"/>
    </xf>
    <xf numFmtId="0" fontId="10" fillId="2" borderId="49" xfId="81" applyBorder="1" applyAlignment="1">
      <alignment vertical="center" wrapText="1"/>
    </xf>
    <xf numFmtId="1" fontId="6" fillId="2" borderId="45" xfId="0" applyNumberFormat="1" applyFont="1" applyBorder="1" applyAlignment="1">
      <alignment horizontal="left" vertical="center" wrapText="1"/>
    </xf>
    <xf numFmtId="1" fontId="6" fillId="2" borderId="46" xfId="0" applyNumberFormat="1" applyFont="1" applyBorder="1" applyAlignment="1">
      <alignment horizontal="left" vertical="center" wrapText="1"/>
    </xf>
    <xf numFmtId="1" fontId="3" fillId="2" borderId="50" xfId="0" applyNumberFormat="1" applyFont="1" applyBorder="1" applyAlignment="1">
      <alignment horizontal="left" vertical="center" wrapText="1"/>
    </xf>
    <xf numFmtId="0" fontId="0" fillId="2" borderId="51" xfId="0" applyBorder="1" applyAlignment="1">
      <alignment vertical="center" wrapText="1"/>
    </xf>
    <xf numFmtId="0" fontId="0" fillId="2" borderId="52" xfId="0" applyBorder="1" applyAlignment="1">
      <alignment vertical="center" wrapText="1"/>
    </xf>
    <xf numFmtId="1" fontId="3" fillId="2" borderId="44" xfId="0" applyNumberFormat="1" applyFont="1" applyBorder="1" applyAlignment="1">
      <alignment horizontal="left" vertical="center" wrapText="1"/>
    </xf>
    <xf numFmtId="1" fontId="3" fillId="2" borderId="51" xfId="0" applyNumberFormat="1" applyFont="1" applyBorder="1" applyAlignment="1">
      <alignment horizontal="left" vertical="center" wrapText="1"/>
    </xf>
    <xf numFmtId="1" fontId="3" fillId="2" borderId="52" xfId="0" applyNumberFormat="1" applyFont="1" applyBorder="1" applyAlignment="1">
      <alignment horizontal="left" vertical="center" wrapText="1"/>
    </xf>
    <xf numFmtId="1" fontId="6" fillId="2" borderId="44" xfId="81" applyNumberFormat="1" applyFont="1" applyBorder="1" applyAlignment="1">
      <alignment horizontal="left" vertical="center" wrapText="1"/>
    </xf>
    <xf numFmtId="0" fontId="10" fillId="2" borderId="45" xfId="81" applyBorder="1" applyAlignment="1">
      <alignment vertical="center" wrapText="1"/>
    </xf>
    <xf numFmtId="0" fontId="10" fillId="2" borderId="46" xfId="8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1" fontId="6" fillId="2" borderId="42" xfId="0" applyNumberFormat="1" applyFont="1" applyBorder="1" applyAlignment="1">
      <alignment horizontal="left" vertical="center" wrapText="1"/>
    </xf>
    <xf numFmtId="1" fontId="6" fillId="2" borderId="43" xfId="0" applyNumberFormat="1" applyFont="1" applyBorder="1" applyAlignment="1">
      <alignment horizontal="left" vertical="center" wrapText="1"/>
    </xf>
    <xf numFmtId="1" fontId="6" fillId="0" borderId="44" xfId="0" applyNumberFormat="1" applyFont="1" applyFill="1" applyBorder="1" applyAlignment="1">
      <alignment horizontal="left" vertical="center" wrapText="1"/>
    </xf>
    <xf numFmtId="0" fontId="0" fillId="0" borderId="45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0" fontId="0" fillId="2" borderId="47" xfId="0" applyBorder="1"/>
    <xf numFmtId="0" fontId="0" fillId="2" borderId="48" xfId="0" applyBorder="1"/>
    <xf numFmtId="7" fontId="0" fillId="2" borderId="41" xfId="0" applyNumberFormat="1" applyBorder="1" applyAlignment="1">
      <alignment horizontal="center"/>
    </xf>
    <xf numFmtId="0" fontId="0" fillId="2" borderId="54" xfId="0" applyBorder="1"/>
    <xf numFmtId="0" fontId="8" fillId="2" borderId="53" xfId="0" applyFont="1" applyBorder="1" applyAlignment="1">
      <alignment vertical="center" wrapText="1"/>
    </xf>
    <xf numFmtId="0" fontId="0" fillId="2" borderId="17" xfId="0" applyBorder="1" applyAlignment="1">
      <alignment vertical="center" wrapText="1"/>
    </xf>
    <xf numFmtId="0" fontId="0" fillId="2" borderId="18" xfId="0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109" xr:uid="{CC8FFF0C-4228-42A4-833F-C309905AB46D}"/>
    <cellStyle name="Normal 4" xfId="82" xr:uid="{00000000-0005-0000-0000-000052000000}"/>
    <cellStyle name="Normal 5" xfId="83" xr:uid="{00000000-0005-0000-0000-000053000000}"/>
    <cellStyle name="Normal 6" xfId="111" xr:uid="{1811A784-D244-4125-A136-B8F9C926B9AA}"/>
    <cellStyle name="Normal_Progress Estimate" xfId="110" xr:uid="{49A63D43-3B55-4196-B0D5-B910DF9AB1B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18M-01969-00%20-%202019%20Local%20Streets%20Package_19-R-03\Contract%201\11%20Costing\03%20Progress%20Payments\59-2019-Progress%20payment_1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-2019"/>
      <sheetName val="Meta Data"/>
      <sheetName val="Progress Est"/>
      <sheetName val="Table 1"/>
      <sheetName val="Table 2"/>
      <sheetName val="Bid Tabulation"/>
      <sheetName val="A_Dowker Ave"/>
      <sheetName val="B_Maureen St"/>
      <sheetName val="C_Mulvey Ave"/>
      <sheetName val="D_Ness Ave"/>
      <sheetName val="E_Whitegates Cres"/>
      <sheetName val="F_Water And Waste Work"/>
      <sheetName val="G_Manitoba Hydro"/>
      <sheetName val="Bi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AT584"/>
  <sheetViews>
    <sheetView showZeros="0" tabSelected="1" showOutlineSymbols="0" topLeftCell="C1" zoomScale="87" zoomScaleNormal="87" zoomScaleSheetLayoutView="75" workbookViewId="0">
      <selection activeCell="G10" sqref="G10"/>
    </sheetView>
  </sheetViews>
  <sheetFormatPr defaultColWidth="10.5546875" defaultRowHeight="15" x14ac:dyDescent="0.2"/>
  <cols>
    <col min="1" max="1" width="7.88671875" style="206" hidden="1" customWidth="1"/>
    <col min="2" max="2" width="8.77734375" style="109" customWidth="1"/>
    <col min="3" max="3" width="37.88671875" style="63" customWidth="1"/>
    <col min="4" max="4" width="12.77734375" style="207" customWidth="1"/>
    <col min="5" max="5" width="6.77734375" style="63" customWidth="1"/>
    <col min="6" max="6" width="11.77734375" style="63" customWidth="1"/>
    <col min="7" max="7" width="11.77734375" style="206" customWidth="1"/>
    <col min="8" max="8" width="16.77734375" style="206" customWidth="1"/>
    <col min="9" max="24" width="10.5546875" customWidth="1"/>
  </cols>
  <sheetData>
    <row r="1" spans="1:8" ht="15.75" x14ac:dyDescent="0.2">
      <c r="A1" s="13"/>
      <c r="B1" s="12" t="s">
        <v>0</v>
      </c>
      <c r="C1" s="107"/>
      <c r="D1" s="107"/>
      <c r="E1" s="107"/>
      <c r="F1" s="107"/>
      <c r="G1" s="13"/>
      <c r="H1" s="107"/>
    </row>
    <row r="2" spans="1:8" x14ac:dyDescent="0.2">
      <c r="A2" s="11"/>
      <c r="B2" s="101" t="s">
        <v>223</v>
      </c>
      <c r="C2" s="108"/>
      <c r="D2" s="108"/>
      <c r="E2" s="108"/>
      <c r="F2" s="108"/>
      <c r="G2" s="11"/>
      <c r="H2" s="108"/>
    </row>
    <row r="3" spans="1:8" x14ac:dyDescent="0.2">
      <c r="A3" s="3"/>
      <c r="B3" s="109" t="s">
        <v>1</v>
      </c>
      <c r="D3" s="63"/>
      <c r="G3" s="21"/>
      <c r="H3" s="110"/>
    </row>
    <row r="4" spans="1:8" x14ac:dyDescent="0.2">
      <c r="A4" s="28" t="s">
        <v>25</v>
      </c>
      <c r="B4" s="111" t="s">
        <v>3</v>
      </c>
      <c r="C4" s="112" t="s">
        <v>4</v>
      </c>
      <c r="D4" s="113" t="s">
        <v>5</v>
      </c>
      <c r="E4" s="114" t="s">
        <v>6</v>
      </c>
      <c r="F4" s="114" t="s">
        <v>7</v>
      </c>
      <c r="G4" s="4" t="s">
        <v>8</v>
      </c>
      <c r="H4" s="113" t="s">
        <v>9</v>
      </c>
    </row>
    <row r="5" spans="1:8" ht="15.75" thickBot="1" x14ac:dyDescent="0.25">
      <c r="A5" s="8"/>
      <c r="B5" s="115"/>
      <c r="C5" s="116"/>
      <c r="D5" s="117" t="s">
        <v>10</v>
      </c>
      <c r="E5" s="118"/>
      <c r="F5" s="119" t="s">
        <v>11</v>
      </c>
      <c r="G5" s="20"/>
      <c r="H5" s="120"/>
    </row>
    <row r="6" spans="1:8" ht="30" customHeight="1" thickTop="1" x14ac:dyDescent="0.2">
      <c r="A6" s="5"/>
      <c r="B6" s="259" t="s">
        <v>28</v>
      </c>
      <c r="C6" s="260"/>
      <c r="D6" s="260"/>
      <c r="E6" s="260"/>
      <c r="F6" s="261"/>
      <c r="G6" s="22"/>
      <c r="H6" s="121"/>
    </row>
    <row r="7" spans="1:8" s="17" customFormat="1" ht="30" customHeight="1" x14ac:dyDescent="0.2">
      <c r="A7" s="15"/>
      <c r="B7" s="122" t="s">
        <v>12</v>
      </c>
      <c r="C7" s="264" t="s">
        <v>420</v>
      </c>
      <c r="D7" s="265"/>
      <c r="E7" s="265"/>
      <c r="F7" s="266"/>
      <c r="G7" s="15"/>
      <c r="H7" s="16" t="s">
        <v>2</v>
      </c>
    </row>
    <row r="8" spans="1:8" ht="30" customHeight="1" x14ac:dyDescent="0.2">
      <c r="A8" s="5"/>
      <c r="B8" s="64" t="s">
        <v>2</v>
      </c>
      <c r="C8" s="65" t="s">
        <v>19</v>
      </c>
      <c r="D8" s="2"/>
      <c r="E8" s="66" t="s">
        <v>2</v>
      </c>
      <c r="F8" s="66" t="s">
        <v>2</v>
      </c>
      <c r="G8" s="5" t="s">
        <v>2</v>
      </c>
      <c r="H8" s="7"/>
    </row>
    <row r="9" spans="1:8" s="42" customFormat="1" ht="30" customHeight="1" x14ac:dyDescent="0.2">
      <c r="A9" s="40" t="s">
        <v>90</v>
      </c>
      <c r="B9" s="123" t="s">
        <v>170</v>
      </c>
      <c r="C9" s="124" t="s">
        <v>364</v>
      </c>
      <c r="D9" s="41" t="s">
        <v>365</v>
      </c>
      <c r="E9" s="125"/>
      <c r="F9" s="126"/>
      <c r="G9" s="5"/>
      <c r="H9" s="127"/>
    </row>
    <row r="10" spans="1:8" s="42" customFormat="1" ht="30" customHeight="1" x14ac:dyDescent="0.2">
      <c r="A10" s="40" t="s">
        <v>366</v>
      </c>
      <c r="B10" s="128" t="s">
        <v>33</v>
      </c>
      <c r="C10" s="124" t="s">
        <v>367</v>
      </c>
      <c r="D10" s="129" t="s">
        <v>2</v>
      </c>
      <c r="E10" s="125" t="s">
        <v>30</v>
      </c>
      <c r="F10" s="130">
        <v>10</v>
      </c>
      <c r="G10" s="131"/>
      <c r="H10" s="127">
        <f t="shared" ref="H10:H11" si="0">ROUND(G10*F10,2)</f>
        <v>0</v>
      </c>
    </row>
    <row r="11" spans="1:8" s="42" customFormat="1" ht="30" customHeight="1" x14ac:dyDescent="0.2">
      <c r="A11" s="43" t="s">
        <v>37</v>
      </c>
      <c r="B11" s="123" t="s">
        <v>31</v>
      </c>
      <c r="C11" s="124" t="s">
        <v>38</v>
      </c>
      <c r="D11" s="41" t="s">
        <v>365</v>
      </c>
      <c r="E11" s="125" t="s">
        <v>32</v>
      </c>
      <c r="F11" s="130">
        <v>125</v>
      </c>
      <c r="G11" s="131"/>
      <c r="H11" s="127">
        <f t="shared" si="0"/>
        <v>0</v>
      </c>
    </row>
    <row r="12" spans="1:8" ht="30" customHeight="1" x14ac:dyDescent="0.2">
      <c r="A12" s="5"/>
      <c r="B12" s="64" t="s">
        <v>2</v>
      </c>
      <c r="C12" s="71" t="s">
        <v>355</v>
      </c>
      <c r="D12" s="2"/>
      <c r="E12" s="1"/>
      <c r="F12" s="98"/>
      <c r="G12" s="5"/>
      <c r="H12" s="7"/>
    </row>
    <row r="13" spans="1:8" s="42" customFormat="1" ht="30" customHeight="1" x14ac:dyDescent="0.2">
      <c r="A13" s="44" t="s">
        <v>368</v>
      </c>
      <c r="B13" s="123" t="s">
        <v>91</v>
      </c>
      <c r="C13" s="124" t="s">
        <v>369</v>
      </c>
      <c r="D13" s="129" t="s">
        <v>641</v>
      </c>
      <c r="E13" s="125"/>
      <c r="F13" s="130"/>
      <c r="G13" s="5"/>
      <c r="H13" s="127"/>
    </row>
    <row r="14" spans="1:8" s="42" customFormat="1" ht="30" customHeight="1" x14ac:dyDescent="0.2">
      <c r="A14" s="44" t="s">
        <v>411</v>
      </c>
      <c r="B14" s="128" t="s">
        <v>33</v>
      </c>
      <c r="C14" s="124" t="s">
        <v>417</v>
      </c>
      <c r="D14" s="129" t="s">
        <v>2</v>
      </c>
      <c r="E14" s="125" t="s">
        <v>32</v>
      </c>
      <c r="F14" s="130">
        <v>45</v>
      </c>
      <c r="G14" s="131"/>
      <c r="H14" s="127">
        <f>ROUND(G14*F14,2)</f>
        <v>0</v>
      </c>
    </row>
    <row r="15" spans="1:8" s="42" customFormat="1" ht="30" customHeight="1" x14ac:dyDescent="0.2">
      <c r="A15" s="44" t="s">
        <v>370</v>
      </c>
      <c r="B15" s="123" t="s">
        <v>92</v>
      </c>
      <c r="C15" s="124" t="s">
        <v>371</v>
      </c>
      <c r="D15" s="129" t="s">
        <v>641</v>
      </c>
      <c r="E15" s="125"/>
      <c r="F15" s="130"/>
      <c r="G15" s="5"/>
      <c r="H15" s="127"/>
    </row>
    <row r="16" spans="1:8" s="42" customFormat="1" ht="30" customHeight="1" x14ac:dyDescent="0.2">
      <c r="A16" s="44" t="s">
        <v>372</v>
      </c>
      <c r="B16" s="128" t="s">
        <v>33</v>
      </c>
      <c r="C16" s="124" t="s">
        <v>413</v>
      </c>
      <c r="D16" s="129" t="s">
        <v>2</v>
      </c>
      <c r="E16" s="125" t="s">
        <v>32</v>
      </c>
      <c r="F16" s="130">
        <v>10</v>
      </c>
      <c r="G16" s="131"/>
      <c r="H16" s="127">
        <f t="shared" ref="H16:H19" si="1">ROUND(G16*F16,2)</f>
        <v>0</v>
      </c>
    </row>
    <row r="17" spans="1:8" s="42" customFormat="1" ht="30" customHeight="1" x14ac:dyDescent="0.2">
      <c r="A17" s="44" t="s">
        <v>373</v>
      </c>
      <c r="B17" s="128" t="s">
        <v>40</v>
      </c>
      <c r="C17" s="124" t="s">
        <v>414</v>
      </c>
      <c r="D17" s="129" t="s">
        <v>2</v>
      </c>
      <c r="E17" s="125" t="s">
        <v>32</v>
      </c>
      <c r="F17" s="130">
        <v>20</v>
      </c>
      <c r="G17" s="131"/>
      <c r="H17" s="127">
        <f t="shared" si="1"/>
        <v>0</v>
      </c>
    </row>
    <row r="18" spans="1:8" s="42" customFormat="1" ht="30" customHeight="1" x14ac:dyDescent="0.2">
      <c r="A18" s="44" t="s">
        <v>374</v>
      </c>
      <c r="B18" s="128" t="s">
        <v>50</v>
      </c>
      <c r="C18" s="124" t="s">
        <v>415</v>
      </c>
      <c r="D18" s="129" t="s">
        <v>2</v>
      </c>
      <c r="E18" s="125" t="s">
        <v>32</v>
      </c>
      <c r="F18" s="130">
        <v>10</v>
      </c>
      <c r="G18" s="131"/>
      <c r="H18" s="127">
        <f t="shared" si="1"/>
        <v>0</v>
      </c>
    </row>
    <row r="19" spans="1:8" s="42" customFormat="1" ht="30" customHeight="1" x14ac:dyDescent="0.2">
      <c r="A19" s="44" t="s">
        <v>375</v>
      </c>
      <c r="B19" s="128" t="s">
        <v>61</v>
      </c>
      <c r="C19" s="124" t="s">
        <v>416</v>
      </c>
      <c r="D19" s="129" t="s">
        <v>2</v>
      </c>
      <c r="E19" s="125" t="s">
        <v>32</v>
      </c>
      <c r="F19" s="130">
        <v>40</v>
      </c>
      <c r="G19" s="131"/>
      <c r="H19" s="127">
        <f t="shared" si="1"/>
        <v>0</v>
      </c>
    </row>
    <row r="20" spans="1:8" s="42" customFormat="1" ht="30" customHeight="1" x14ac:dyDescent="0.2">
      <c r="A20" s="44" t="s">
        <v>41</v>
      </c>
      <c r="B20" s="123" t="s">
        <v>93</v>
      </c>
      <c r="C20" s="124" t="s">
        <v>42</v>
      </c>
      <c r="D20" s="129" t="s">
        <v>174</v>
      </c>
      <c r="E20" s="125"/>
      <c r="F20" s="130"/>
      <c r="G20" s="5"/>
      <c r="H20" s="127"/>
    </row>
    <row r="21" spans="1:8" s="42" customFormat="1" ht="30" customHeight="1" x14ac:dyDescent="0.2">
      <c r="A21" s="44" t="s">
        <v>43</v>
      </c>
      <c r="B21" s="128" t="s">
        <v>33</v>
      </c>
      <c r="C21" s="124" t="s">
        <v>44</v>
      </c>
      <c r="D21" s="129" t="s">
        <v>2</v>
      </c>
      <c r="E21" s="125" t="s">
        <v>39</v>
      </c>
      <c r="F21" s="130">
        <v>50</v>
      </c>
      <c r="G21" s="131"/>
      <c r="H21" s="127">
        <f>ROUND(G21*F21,2)</f>
        <v>0</v>
      </c>
    </row>
    <row r="22" spans="1:8" s="42" customFormat="1" ht="30" customHeight="1" x14ac:dyDescent="0.2">
      <c r="A22" s="44" t="s">
        <v>45</v>
      </c>
      <c r="B22" s="123" t="s">
        <v>95</v>
      </c>
      <c r="C22" s="124" t="s">
        <v>46</v>
      </c>
      <c r="D22" s="129" t="s">
        <v>174</v>
      </c>
      <c r="E22" s="125"/>
      <c r="F22" s="130"/>
      <c r="G22" s="5"/>
      <c r="H22" s="127"/>
    </row>
    <row r="23" spans="1:8" s="42" customFormat="1" ht="30" customHeight="1" x14ac:dyDescent="0.2">
      <c r="A23" s="44" t="s">
        <v>47</v>
      </c>
      <c r="B23" s="128" t="s">
        <v>33</v>
      </c>
      <c r="C23" s="124" t="s">
        <v>48</v>
      </c>
      <c r="D23" s="129" t="s">
        <v>2</v>
      </c>
      <c r="E23" s="125" t="s">
        <v>39</v>
      </c>
      <c r="F23" s="130">
        <v>100</v>
      </c>
      <c r="G23" s="131"/>
      <c r="H23" s="127">
        <f>ROUND(G23*F23,2)</f>
        <v>0</v>
      </c>
    </row>
    <row r="24" spans="1:8" s="42" customFormat="1" ht="30" customHeight="1" x14ac:dyDescent="0.2">
      <c r="A24" s="44" t="s">
        <v>229</v>
      </c>
      <c r="B24" s="123" t="s">
        <v>96</v>
      </c>
      <c r="C24" s="124" t="s">
        <v>230</v>
      </c>
      <c r="D24" s="129" t="s">
        <v>642</v>
      </c>
      <c r="E24" s="125"/>
      <c r="F24" s="130"/>
      <c r="G24" s="5"/>
      <c r="H24" s="127"/>
    </row>
    <row r="25" spans="1:8" s="42" customFormat="1" ht="30" customHeight="1" x14ac:dyDescent="0.2">
      <c r="A25" s="44" t="s">
        <v>231</v>
      </c>
      <c r="B25" s="128" t="s">
        <v>33</v>
      </c>
      <c r="C25" s="124" t="s">
        <v>467</v>
      </c>
      <c r="D25" s="129" t="s">
        <v>232</v>
      </c>
      <c r="E25" s="125"/>
      <c r="F25" s="130"/>
      <c r="G25" s="5"/>
      <c r="H25" s="127"/>
    </row>
    <row r="26" spans="1:8" s="42" customFormat="1" ht="30" customHeight="1" x14ac:dyDescent="0.2">
      <c r="A26" s="44" t="s">
        <v>233</v>
      </c>
      <c r="B26" s="132" t="s">
        <v>104</v>
      </c>
      <c r="C26" s="124" t="s">
        <v>234</v>
      </c>
      <c r="D26" s="129"/>
      <c r="E26" s="125" t="s">
        <v>32</v>
      </c>
      <c r="F26" s="130">
        <v>10</v>
      </c>
      <c r="G26" s="131"/>
      <c r="H26" s="127">
        <f>ROUND(G26*F26,2)</f>
        <v>0</v>
      </c>
    </row>
    <row r="27" spans="1:8" s="42" customFormat="1" ht="30" customHeight="1" x14ac:dyDescent="0.2">
      <c r="A27" s="44" t="s">
        <v>235</v>
      </c>
      <c r="B27" s="132" t="s">
        <v>105</v>
      </c>
      <c r="C27" s="124" t="s">
        <v>236</v>
      </c>
      <c r="D27" s="129"/>
      <c r="E27" s="125" t="s">
        <v>32</v>
      </c>
      <c r="F27" s="130">
        <v>50</v>
      </c>
      <c r="G27" s="131"/>
      <c r="H27" s="127">
        <f>ROUND(G27*F27,2)</f>
        <v>0</v>
      </c>
    </row>
    <row r="28" spans="1:8" s="42" customFormat="1" ht="30" customHeight="1" x14ac:dyDescent="0.2">
      <c r="A28" s="44" t="s">
        <v>261</v>
      </c>
      <c r="B28" s="132" t="s">
        <v>106</v>
      </c>
      <c r="C28" s="124" t="s">
        <v>262</v>
      </c>
      <c r="D28" s="129" t="s">
        <v>2</v>
      </c>
      <c r="E28" s="125" t="s">
        <v>32</v>
      </c>
      <c r="F28" s="130">
        <v>155</v>
      </c>
      <c r="G28" s="131"/>
      <c r="H28" s="127">
        <f>ROUND(G28*F28,2)</f>
        <v>0</v>
      </c>
    </row>
    <row r="29" spans="1:8" s="42" customFormat="1" ht="30" customHeight="1" x14ac:dyDescent="0.2">
      <c r="A29" s="44" t="s">
        <v>263</v>
      </c>
      <c r="B29" s="123" t="s">
        <v>98</v>
      </c>
      <c r="C29" s="124" t="s">
        <v>265</v>
      </c>
      <c r="D29" s="129" t="s">
        <v>102</v>
      </c>
      <c r="E29" s="125" t="s">
        <v>32</v>
      </c>
      <c r="F29" s="157">
        <v>5</v>
      </c>
      <c r="G29" s="131"/>
      <c r="H29" s="127">
        <f t="shared" ref="H29:H31" si="2">ROUND(G29*F29,2)</f>
        <v>0</v>
      </c>
    </row>
    <row r="30" spans="1:8" s="42" customFormat="1" ht="30" customHeight="1" x14ac:dyDescent="0.2">
      <c r="A30" s="44" t="s">
        <v>330</v>
      </c>
      <c r="B30" s="123" t="s">
        <v>99</v>
      </c>
      <c r="C30" s="124" t="s">
        <v>331</v>
      </c>
      <c r="D30" s="129" t="s">
        <v>102</v>
      </c>
      <c r="E30" s="125" t="s">
        <v>32</v>
      </c>
      <c r="F30" s="130">
        <v>5</v>
      </c>
      <c r="G30" s="131"/>
      <c r="H30" s="127">
        <f t="shared" si="2"/>
        <v>0</v>
      </c>
    </row>
    <row r="31" spans="1:8" s="42" customFormat="1" ht="30" customHeight="1" x14ac:dyDescent="0.2">
      <c r="A31" s="44" t="s">
        <v>376</v>
      </c>
      <c r="B31" s="135" t="s">
        <v>100</v>
      </c>
      <c r="C31" s="136" t="s">
        <v>377</v>
      </c>
      <c r="D31" s="148" t="s">
        <v>102</v>
      </c>
      <c r="E31" s="137" t="s">
        <v>32</v>
      </c>
      <c r="F31" s="211">
        <v>5</v>
      </c>
      <c r="G31" s="138"/>
      <c r="H31" s="139">
        <f t="shared" si="2"/>
        <v>0</v>
      </c>
    </row>
    <row r="32" spans="1:8" s="42" customFormat="1" ht="30" customHeight="1" x14ac:dyDescent="0.2">
      <c r="A32" s="44" t="s">
        <v>107</v>
      </c>
      <c r="B32" s="149" t="s">
        <v>101</v>
      </c>
      <c r="C32" s="150" t="s">
        <v>51</v>
      </c>
      <c r="D32" s="151" t="s">
        <v>643</v>
      </c>
      <c r="E32" s="152"/>
      <c r="F32" s="212"/>
      <c r="G32" s="154"/>
      <c r="H32" s="154"/>
    </row>
    <row r="33" spans="1:8" s="42" customFormat="1" ht="30" customHeight="1" x14ac:dyDescent="0.2">
      <c r="A33" s="44" t="s">
        <v>378</v>
      </c>
      <c r="B33" s="128" t="s">
        <v>33</v>
      </c>
      <c r="C33" s="124" t="s">
        <v>418</v>
      </c>
      <c r="D33" s="129" t="s">
        <v>316</v>
      </c>
      <c r="E33" s="125"/>
      <c r="F33" s="130"/>
      <c r="G33" s="127"/>
      <c r="H33" s="127"/>
    </row>
    <row r="34" spans="1:8" s="42" customFormat="1" ht="30" customHeight="1" x14ac:dyDescent="0.2">
      <c r="A34" s="44" t="s">
        <v>654</v>
      </c>
      <c r="B34" s="49" t="s">
        <v>104</v>
      </c>
      <c r="C34" s="50" t="s">
        <v>327</v>
      </c>
      <c r="D34" s="41"/>
      <c r="E34" s="51" t="s">
        <v>49</v>
      </c>
      <c r="F34" s="208">
        <v>40</v>
      </c>
      <c r="G34" s="131"/>
      <c r="H34" s="48">
        <f>ROUND(G34*F34,2)</f>
        <v>0</v>
      </c>
    </row>
    <row r="35" spans="1:8" s="42" customFormat="1" ht="30" customHeight="1" x14ac:dyDescent="0.2">
      <c r="A35" s="44" t="s">
        <v>655</v>
      </c>
      <c r="B35" s="49" t="s">
        <v>105</v>
      </c>
      <c r="C35" s="50" t="s">
        <v>379</v>
      </c>
      <c r="D35" s="41"/>
      <c r="E35" s="51" t="s">
        <v>49</v>
      </c>
      <c r="F35" s="208">
        <v>15</v>
      </c>
      <c r="G35" s="131"/>
      <c r="H35" s="48">
        <f>ROUND(G35*F35,2)</f>
        <v>0</v>
      </c>
    </row>
    <row r="36" spans="1:8" s="42" customFormat="1" ht="30" customHeight="1" x14ac:dyDescent="0.2">
      <c r="A36" s="44" t="s">
        <v>381</v>
      </c>
      <c r="B36" s="128" t="s">
        <v>40</v>
      </c>
      <c r="C36" s="124" t="s">
        <v>426</v>
      </c>
      <c r="D36" s="129" t="s">
        <v>109</v>
      </c>
      <c r="E36" s="125" t="s">
        <v>49</v>
      </c>
      <c r="F36" s="130">
        <v>20</v>
      </c>
      <c r="G36" s="131"/>
      <c r="H36" s="127">
        <f t="shared" ref="H36:H38" si="3">ROUND(G36*F36,2)</f>
        <v>0</v>
      </c>
    </row>
    <row r="37" spans="1:8" s="52" customFormat="1" ht="30" customHeight="1" x14ac:dyDescent="0.2">
      <c r="A37" s="44" t="s">
        <v>177</v>
      </c>
      <c r="B37" s="128" t="s">
        <v>50</v>
      </c>
      <c r="C37" s="124" t="s">
        <v>419</v>
      </c>
      <c r="D37" s="129" t="s">
        <v>110</v>
      </c>
      <c r="E37" s="125" t="s">
        <v>49</v>
      </c>
      <c r="F37" s="130">
        <v>10</v>
      </c>
      <c r="G37" s="131"/>
      <c r="H37" s="127">
        <f t="shared" si="3"/>
        <v>0</v>
      </c>
    </row>
    <row r="38" spans="1:8" s="42" customFormat="1" ht="30" customHeight="1" x14ac:dyDescent="0.2">
      <c r="A38" s="44" t="s">
        <v>240</v>
      </c>
      <c r="B38" s="123" t="s">
        <v>108</v>
      </c>
      <c r="C38" s="124" t="s">
        <v>241</v>
      </c>
      <c r="D38" s="129" t="s">
        <v>242</v>
      </c>
      <c r="E38" s="125" t="s">
        <v>32</v>
      </c>
      <c r="F38" s="130">
        <v>5</v>
      </c>
      <c r="G38" s="131"/>
      <c r="H38" s="127">
        <f t="shared" si="3"/>
        <v>0</v>
      </c>
    </row>
    <row r="39" spans="1:8" s="42" customFormat="1" ht="30" customHeight="1" x14ac:dyDescent="0.2">
      <c r="A39" s="44" t="s">
        <v>178</v>
      </c>
      <c r="B39" s="123" t="s">
        <v>112</v>
      </c>
      <c r="C39" s="124" t="s">
        <v>179</v>
      </c>
      <c r="D39" s="129" t="s">
        <v>387</v>
      </c>
      <c r="E39" s="133"/>
      <c r="F39" s="130"/>
      <c r="G39" s="127"/>
      <c r="H39" s="127"/>
    </row>
    <row r="40" spans="1:8" s="42" customFormat="1" ht="30" customHeight="1" x14ac:dyDescent="0.2">
      <c r="A40" s="44" t="s">
        <v>243</v>
      </c>
      <c r="B40" s="128" t="s">
        <v>33</v>
      </c>
      <c r="C40" s="124" t="s">
        <v>244</v>
      </c>
      <c r="D40" s="129"/>
      <c r="E40" s="125"/>
      <c r="F40" s="130"/>
      <c r="G40" s="127"/>
      <c r="H40" s="127"/>
    </row>
    <row r="41" spans="1:8" s="42" customFormat="1" ht="30" customHeight="1" x14ac:dyDescent="0.2">
      <c r="A41" s="44" t="s">
        <v>180</v>
      </c>
      <c r="B41" s="132" t="s">
        <v>104</v>
      </c>
      <c r="C41" s="124" t="s">
        <v>122</v>
      </c>
      <c r="D41" s="129"/>
      <c r="E41" s="125" t="s">
        <v>34</v>
      </c>
      <c r="F41" s="130">
        <v>200</v>
      </c>
      <c r="G41" s="131"/>
      <c r="H41" s="127">
        <f>ROUND(G41*F41,2)</f>
        <v>0</v>
      </c>
    </row>
    <row r="42" spans="1:8" s="42" customFormat="1" ht="30" customHeight="1" x14ac:dyDescent="0.2">
      <c r="A42" s="44" t="s">
        <v>181</v>
      </c>
      <c r="B42" s="128" t="s">
        <v>40</v>
      </c>
      <c r="C42" s="124" t="s">
        <v>70</v>
      </c>
      <c r="D42" s="129"/>
      <c r="E42" s="125"/>
      <c r="F42" s="130"/>
      <c r="G42" s="127"/>
      <c r="H42" s="127"/>
    </row>
    <row r="43" spans="1:8" s="42" customFormat="1" ht="30" customHeight="1" x14ac:dyDescent="0.2">
      <c r="A43" s="44" t="s">
        <v>182</v>
      </c>
      <c r="B43" s="132" t="s">
        <v>104</v>
      </c>
      <c r="C43" s="124" t="s">
        <v>122</v>
      </c>
      <c r="D43" s="129"/>
      <c r="E43" s="125" t="s">
        <v>34</v>
      </c>
      <c r="F43" s="130">
        <v>15</v>
      </c>
      <c r="G43" s="131"/>
      <c r="H43" s="127">
        <f>ROUND(G43*F43,2)</f>
        <v>0</v>
      </c>
    </row>
    <row r="44" spans="1:8" s="42" customFormat="1" ht="30" customHeight="1" x14ac:dyDescent="0.2">
      <c r="A44" s="44" t="s">
        <v>111</v>
      </c>
      <c r="B44" s="123" t="s">
        <v>116</v>
      </c>
      <c r="C44" s="124" t="s">
        <v>113</v>
      </c>
      <c r="D44" s="129" t="s">
        <v>245</v>
      </c>
      <c r="E44" s="125"/>
      <c r="F44" s="130"/>
      <c r="G44" s="127"/>
      <c r="H44" s="127"/>
    </row>
    <row r="45" spans="1:8" s="42" customFormat="1" ht="30" customHeight="1" x14ac:dyDescent="0.2">
      <c r="A45" s="44" t="s">
        <v>114</v>
      </c>
      <c r="B45" s="128" t="s">
        <v>33</v>
      </c>
      <c r="C45" s="124" t="s">
        <v>246</v>
      </c>
      <c r="D45" s="129" t="s">
        <v>2</v>
      </c>
      <c r="E45" s="125" t="s">
        <v>32</v>
      </c>
      <c r="F45" s="130">
        <v>65</v>
      </c>
      <c r="G45" s="131"/>
      <c r="H45" s="127">
        <f t="shared" ref="H45:H47" si="4">ROUND(G45*F45,2)</f>
        <v>0</v>
      </c>
    </row>
    <row r="46" spans="1:8" s="42" customFormat="1" ht="30" customHeight="1" x14ac:dyDescent="0.2">
      <c r="A46" s="44" t="s">
        <v>388</v>
      </c>
      <c r="B46" s="123" t="s">
        <v>118</v>
      </c>
      <c r="C46" s="124" t="s">
        <v>389</v>
      </c>
      <c r="D46" s="129" t="s">
        <v>212</v>
      </c>
      <c r="E46" s="125"/>
      <c r="F46" s="157"/>
      <c r="G46" s="127"/>
      <c r="H46" s="127">
        <f t="shared" si="4"/>
        <v>0</v>
      </c>
    </row>
    <row r="47" spans="1:8" s="42" customFormat="1" ht="30" customHeight="1" x14ac:dyDescent="0.2">
      <c r="A47" s="44" t="s">
        <v>390</v>
      </c>
      <c r="B47" s="128" t="s">
        <v>33</v>
      </c>
      <c r="C47" s="124" t="s">
        <v>391</v>
      </c>
      <c r="D47" s="129"/>
      <c r="E47" s="125" t="s">
        <v>32</v>
      </c>
      <c r="F47" s="157">
        <v>960</v>
      </c>
      <c r="G47" s="131"/>
      <c r="H47" s="127">
        <f t="shared" si="4"/>
        <v>0</v>
      </c>
    </row>
    <row r="48" spans="1:8" ht="30" customHeight="1" x14ac:dyDescent="0.2">
      <c r="A48" s="5"/>
      <c r="B48" s="74" t="s">
        <v>2</v>
      </c>
      <c r="C48" s="71" t="s">
        <v>412</v>
      </c>
      <c r="D48" s="2"/>
      <c r="E48" s="75"/>
      <c r="F48" s="98"/>
      <c r="G48" s="5"/>
      <c r="H48" s="7"/>
    </row>
    <row r="49" spans="1:8" s="42" customFormat="1" ht="30" customHeight="1" x14ac:dyDescent="0.2">
      <c r="A49" s="43" t="s">
        <v>56</v>
      </c>
      <c r="B49" s="123" t="s">
        <v>119</v>
      </c>
      <c r="C49" s="124" t="s">
        <v>57</v>
      </c>
      <c r="D49" s="129" t="s">
        <v>124</v>
      </c>
      <c r="E49" s="125" t="s">
        <v>49</v>
      </c>
      <c r="F49" s="157">
        <v>500</v>
      </c>
      <c r="G49" s="131"/>
      <c r="H49" s="127">
        <f>ROUND(G49*F49,2)</f>
        <v>0</v>
      </c>
    </row>
    <row r="50" spans="1:8" ht="30" customHeight="1" x14ac:dyDescent="0.2">
      <c r="A50" s="5"/>
      <c r="B50" s="74" t="s">
        <v>2</v>
      </c>
      <c r="C50" s="71" t="s">
        <v>21</v>
      </c>
      <c r="D50" s="2"/>
      <c r="E50" s="75"/>
      <c r="F50" s="98"/>
      <c r="G50" s="5"/>
      <c r="H50" s="7"/>
    </row>
    <row r="51" spans="1:8" s="55" customFormat="1" ht="30" customHeight="1" x14ac:dyDescent="0.2">
      <c r="A51" s="43" t="s">
        <v>78</v>
      </c>
      <c r="B51" s="123" t="s">
        <v>121</v>
      </c>
      <c r="C51" s="53" t="s">
        <v>247</v>
      </c>
      <c r="D51" s="54" t="s">
        <v>253</v>
      </c>
      <c r="E51" s="125"/>
      <c r="F51" s="157"/>
      <c r="G51" s="127"/>
      <c r="H51" s="134"/>
    </row>
    <row r="52" spans="1:8" s="42" customFormat="1" ht="30" customHeight="1" x14ac:dyDescent="0.2">
      <c r="A52" s="43" t="s">
        <v>248</v>
      </c>
      <c r="B52" s="128" t="s">
        <v>33</v>
      </c>
      <c r="C52" s="56" t="s">
        <v>249</v>
      </c>
      <c r="D52" s="129"/>
      <c r="E52" s="125" t="s">
        <v>39</v>
      </c>
      <c r="F52" s="157">
        <v>2</v>
      </c>
      <c r="G52" s="131"/>
      <c r="H52" s="127">
        <f t="shared" ref="H52:H53" si="5">ROUND(G52*F52,2)</f>
        <v>0</v>
      </c>
    </row>
    <row r="53" spans="1:8" s="42" customFormat="1" ht="30" customHeight="1" x14ac:dyDescent="0.2">
      <c r="A53" s="43" t="s">
        <v>250</v>
      </c>
      <c r="B53" s="128" t="s">
        <v>40</v>
      </c>
      <c r="C53" s="56" t="s">
        <v>251</v>
      </c>
      <c r="D53" s="129"/>
      <c r="E53" s="125" t="s">
        <v>39</v>
      </c>
      <c r="F53" s="157">
        <v>2</v>
      </c>
      <c r="G53" s="131"/>
      <c r="H53" s="127">
        <f t="shared" si="5"/>
        <v>0</v>
      </c>
    </row>
    <row r="54" spans="1:8" ht="30" customHeight="1" x14ac:dyDescent="0.2">
      <c r="A54" s="5"/>
      <c r="B54" s="78" t="s">
        <v>2</v>
      </c>
      <c r="C54" s="71" t="s">
        <v>22</v>
      </c>
      <c r="D54" s="2"/>
      <c r="E54" s="75"/>
      <c r="F54" s="98"/>
      <c r="G54" s="5"/>
      <c r="H54" s="7"/>
    </row>
    <row r="55" spans="1:8" s="42" customFormat="1" ht="30" customHeight="1" x14ac:dyDescent="0.2">
      <c r="A55" s="43" t="s">
        <v>58</v>
      </c>
      <c r="B55" s="123" t="s">
        <v>123</v>
      </c>
      <c r="C55" s="56" t="s">
        <v>252</v>
      </c>
      <c r="D55" s="54" t="s">
        <v>253</v>
      </c>
      <c r="E55" s="125" t="s">
        <v>39</v>
      </c>
      <c r="F55" s="157">
        <v>1</v>
      </c>
      <c r="G55" s="131"/>
      <c r="H55" s="127">
        <f>ROUND(G55*F55,2)</f>
        <v>0</v>
      </c>
    </row>
    <row r="56" spans="1:8" s="42" customFormat="1" ht="30" customHeight="1" x14ac:dyDescent="0.2">
      <c r="A56" s="43" t="s">
        <v>59</v>
      </c>
      <c r="B56" s="123" t="s">
        <v>126</v>
      </c>
      <c r="C56" s="56" t="s">
        <v>254</v>
      </c>
      <c r="D56" s="54" t="s">
        <v>253</v>
      </c>
      <c r="E56" s="125"/>
      <c r="F56" s="157"/>
      <c r="G56" s="127"/>
      <c r="H56" s="134"/>
    </row>
    <row r="57" spans="1:8" s="42" customFormat="1" ht="30" customHeight="1" x14ac:dyDescent="0.2">
      <c r="A57" s="43" t="s">
        <v>60</v>
      </c>
      <c r="B57" s="128" t="s">
        <v>33</v>
      </c>
      <c r="C57" s="124" t="s">
        <v>151</v>
      </c>
      <c r="D57" s="129"/>
      <c r="E57" s="125" t="s">
        <v>39</v>
      </c>
      <c r="F57" s="157">
        <v>5</v>
      </c>
      <c r="G57" s="131"/>
      <c r="H57" s="127">
        <f t="shared" ref="H57:H61" si="6">ROUND(G57*F57,2)</f>
        <v>0</v>
      </c>
    </row>
    <row r="58" spans="1:8" s="42" customFormat="1" ht="30" customHeight="1" x14ac:dyDescent="0.2">
      <c r="A58" s="43" t="s">
        <v>73</v>
      </c>
      <c r="B58" s="123" t="s">
        <v>132</v>
      </c>
      <c r="C58" s="124" t="s">
        <v>83</v>
      </c>
      <c r="D58" s="54" t="s">
        <v>253</v>
      </c>
      <c r="E58" s="125" t="s">
        <v>39</v>
      </c>
      <c r="F58" s="157">
        <v>1</v>
      </c>
      <c r="G58" s="131"/>
      <c r="H58" s="127">
        <f t="shared" si="6"/>
        <v>0</v>
      </c>
    </row>
    <row r="59" spans="1:8" s="42" customFormat="1" ht="30" customHeight="1" x14ac:dyDescent="0.2">
      <c r="A59" s="43" t="s">
        <v>74</v>
      </c>
      <c r="B59" s="135" t="s">
        <v>136</v>
      </c>
      <c r="C59" s="136" t="s">
        <v>84</v>
      </c>
      <c r="D59" s="99" t="s">
        <v>253</v>
      </c>
      <c r="E59" s="137" t="s">
        <v>39</v>
      </c>
      <c r="F59" s="159">
        <v>1</v>
      </c>
      <c r="G59" s="138"/>
      <c r="H59" s="139">
        <f t="shared" si="6"/>
        <v>0</v>
      </c>
    </row>
    <row r="60" spans="1:8" s="42" customFormat="1" ht="30" customHeight="1" x14ac:dyDescent="0.2">
      <c r="A60" s="43" t="s">
        <v>75</v>
      </c>
      <c r="B60" s="149" t="s">
        <v>138</v>
      </c>
      <c r="C60" s="150" t="s">
        <v>85</v>
      </c>
      <c r="D60" s="103" t="s">
        <v>253</v>
      </c>
      <c r="E60" s="152" t="s">
        <v>39</v>
      </c>
      <c r="F60" s="213">
        <v>1</v>
      </c>
      <c r="G60" s="153"/>
      <c r="H60" s="154">
        <f t="shared" si="6"/>
        <v>0</v>
      </c>
    </row>
    <row r="61" spans="1:8" s="42" customFormat="1" ht="30" customHeight="1" x14ac:dyDescent="0.2">
      <c r="A61" s="57" t="s">
        <v>284</v>
      </c>
      <c r="B61" s="58" t="s">
        <v>141</v>
      </c>
      <c r="C61" s="56" t="s">
        <v>286</v>
      </c>
      <c r="D61" s="54" t="s">
        <v>253</v>
      </c>
      <c r="E61" s="59" t="s">
        <v>39</v>
      </c>
      <c r="F61" s="209">
        <v>1</v>
      </c>
      <c r="G61" s="140"/>
      <c r="H61" s="60">
        <f t="shared" si="6"/>
        <v>0</v>
      </c>
    </row>
    <row r="62" spans="1:8" ht="30" customHeight="1" x14ac:dyDescent="0.2">
      <c r="A62" s="5"/>
      <c r="B62" s="64" t="s">
        <v>2</v>
      </c>
      <c r="C62" s="71" t="s">
        <v>23</v>
      </c>
      <c r="D62" s="2"/>
      <c r="E62" s="1"/>
      <c r="F62" s="98"/>
      <c r="G62" s="5"/>
      <c r="H62" s="7"/>
    </row>
    <row r="63" spans="1:8" s="42" customFormat="1" ht="30" customHeight="1" x14ac:dyDescent="0.2">
      <c r="A63" s="44" t="s">
        <v>62</v>
      </c>
      <c r="B63" s="123" t="s">
        <v>143</v>
      </c>
      <c r="C63" s="124" t="s">
        <v>63</v>
      </c>
      <c r="D63" s="129" t="s">
        <v>152</v>
      </c>
      <c r="E63" s="125"/>
      <c r="F63" s="130"/>
      <c r="G63" s="127"/>
      <c r="H63" s="127"/>
    </row>
    <row r="64" spans="1:8" s="42" customFormat="1" ht="30" customHeight="1" x14ac:dyDescent="0.2">
      <c r="A64" s="44" t="s">
        <v>153</v>
      </c>
      <c r="B64" s="128" t="s">
        <v>33</v>
      </c>
      <c r="C64" s="124" t="s">
        <v>154</v>
      </c>
      <c r="D64" s="129"/>
      <c r="E64" s="125" t="s">
        <v>32</v>
      </c>
      <c r="F64" s="130">
        <v>75</v>
      </c>
      <c r="G64" s="131"/>
      <c r="H64" s="127">
        <f>ROUND(G64*F64,2)</f>
        <v>0</v>
      </c>
    </row>
    <row r="65" spans="1:46" s="42" customFormat="1" ht="30" customHeight="1" x14ac:dyDescent="0.2">
      <c r="A65" s="44" t="s">
        <v>64</v>
      </c>
      <c r="B65" s="128" t="s">
        <v>40</v>
      </c>
      <c r="C65" s="124" t="s">
        <v>155</v>
      </c>
      <c r="D65" s="129"/>
      <c r="E65" s="125" t="s">
        <v>32</v>
      </c>
      <c r="F65" s="130">
        <v>50</v>
      </c>
      <c r="G65" s="131"/>
      <c r="H65" s="127">
        <f>ROUND(G65*F65,2)</f>
        <v>0</v>
      </c>
    </row>
    <row r="66" spans="1:46" ht="30" customHeight="1" x14ac:dyDescent="0.2">
      <c r="A66" s="5"/>
      <c r="B66" s="84" t="s">
        <v>2</v>
      </c>
      <c r="C66" s="71" t="s">
        <v>24</v>
      </c>
      <c r="D66" s="2"/>
      <c r="E66" s="75"/>
      <c r="F66" s="98"/>
      <c r="G66" s="5"/>
      <c r="H66" s="7"/>
    </row>
    <row r="67" spans="1:46" s="61" customFormat="1" ht="30" customHeight="1" x14ac:dyDescent="0.2">
      <c r="A67" s="141"/>
      <c r="B67" s="142" t="s">
        <v>146</v>
      </c>
      <c r="C67" s="124" t="s">
        <v>255</v>
      </c>
      <c r="D67" s="129" t="s">
        <v>199</v>
      </c>
      <c r="E67" s="125" t="s">
        <v>39</v>
      </c>
      <c r="F67" s="143">
        <v>1</v>
      </c>
      <c r="G67" s="144"/>
      <c r="H67" s="145">
        <f t="shared" ref="H67:H68" si="7">ROUND(G67*F67,2)</f>
        <v>0</v>
      </c>
      <c r="I67" s="62"/>
      <c r="AM67" s="63">
        <f>IF(ISNUMBER(SEARCH(".",B67)),1,(IF(ISNUMBER(SEARCH("i)",B67)),2,(IF(ISNUMBER(SEARCH("v)",B67)),2,(IF(ISNUMBER(SEARCH("x)",B67)),2,(IF(ISNUMBER(SEARCH(")",B67)),3,0)))))))))</f>
        <v>1</v>
      </c>
      <c r="AN67" s="63">
        <f>IF(ISBLANK(B67),AN66,IF(AM67=0,B67,AN66))</f>
        <v>0</v>
      </c>
      <c r="AO67" s="63">
        <f t="shared" ref="AO67:AO68" si="8">IF(AM67=1,1+AO66,IF(AM67=0,AO66,IF(AM67&gt;1,AO66,0)))</f>
        <v>1</v>
      </c>
      <c r="AP67" s="63">
        <f t="shared" ref="AP67:AP68" si="9">IF(AM67=2,1+AP66,IF(AM67=3,AP66,0))</f>
        <v>0</v>
      </c>
      <c r="AQ67" s="63" t="str">
        <f t="shared" ref="AQ67:AQ68" si="10">IF(ISNUMBER(AP67),LOWER(ROMAN(AP67)),"")</f>
        <v/>
      </c>
      <c r="AR67" s="63">
        <f t="shared" ref="AR67:AR68" si="11">IF(AM67=3,1+AR66,0)</f>
        <v>0</v>
      </c>
      <c r="AS67" s="63" t="str">
        <f t="shared" ref="AS67:AS68" si="12">IF(AR67&gt;0,LOWER(MID("ABCDEFGHIJKLMNOPQRSTUVWXYZ",AR67,1)),"")</f>
        <v/>
      </c>
      <c r="AT67" s="63" t="str">
        <f>IF(ISBLANK(B67),"",IF(AM67=0,AN67,(IF(AM67=1,CONCATENATE(AN67,".",AO67),IF(AM67=2,AQ67&amp;")",IF(AM67=3,AS67&amp;")","?"))))))</f>
        <v>0.1</v>
      </c>
    </row>
    <row r="68" spans="1:46" s="61" customFormat="1" ht="30" customHeight="1" x14ac:dyDescent="0.2">
      <c r="A68" s="141"/>
      <c r="B68" s="142" t="s">
        <v>149</v>
      </c>
      <c r="C68" s="124" t="s">
        <v>410</v>
      </c>
      <c r="D68" s="129" t="s">
        <v>199</v>
      </c>
      <c r="E68" s="125" t="s">
        <v>49</v>
      </c>
      <c r="F68" s="143">
        <v>1</v>
      </c>
      <c r="G68" s="144"/>
      <c r="H68" s="145">
        <f t="shared" si="7"/>
        <v>0</v>
      </c>
      <c r="I68" s="62"/>
      <c r="AM68" s="63">
        <f>IF(ISNUMBER(SEARCH(".",B68)),1,(IF(ISNUMBER(SEARCH("i)",B68)),2,(IF(ISNUMBER(SEARCH("v)",B68)),2,(IF(ISNUMBER(SEARCH("x)",B68)),2,(IF(ISNUMBER(SEARCH(")",B68)),3,0)))))))))</f>
        <v>1</v>
      </c>
      <c r="AN68" s="63">
        <f>IF(ISBLANK(B68),AN67,IF(AM68=0,B68,AN67))</f>
        <v>0</v>
      </c>
      <c r="AO68" s="63">
        <f t="shared" si="8"/>
        <v>2</v>
      </c>
      <c r="AP68" s="63">
        <f t="shared" si="9"/>
        <v>0</v>
      </c>
      <c r="AQ68" s="63" t="str">
        <f t="shared" si="10"/>
        <v/>
      </c>
      <c r="AR68" s="63">
        <f t="shared" si="11"/>
        <v>0</v>
      </c>
      <c r="AS68" s="63" t="str">
        <f t="shared" si="12"/>
        <v/>
      </c>
      <c r="AT68" s="63" t="str">
        <f>IF(ISBLANK(B68),"",IF(AM68=0,AN68,(IF(AM68=1,CONCATENATE(AN68,".",AO68),IF(AM68=2,AQ68&amp;")",IF(AM68=3,AS68&amp;")","?"))))))</f>
        <v>0.2</v>
      </c>
    </row>
    <row r="69" spans="1:46" ht="30" customHeight="1" thickBot="1" x14ac:dyDescent="0.25">
      <c r="A69" s="6"/>
      <c r="B69" s="146" t="s">
        <v>12</v>
      </c>
      <c r="C69" s="267" t="str">
        <f>C7</f>
        <v>GERARD STREET - RIVER AVENUE TO END 
MINOR REHABILITATION</v>
      </c>
      <c r="D69" s="268"/>
      <c r="E69" s="268"/>
      <c r="F69" s="269"/>
      <c r="G69" s="6" t="s">
        <v>17</v>
      </c>
      <c r="H69" s="6">
        <f>SUM(H7:H68)</f>
        <v>0</v>
      </c>
    </row>
    <row r="70" spans="1:46" s="17" customFormat="1" ht="30" customHeight="1" thickTop="1" x14ac:dyDescent="0.2">
      <c r="A70" s="15"/>
      <c r="B70" s="122" t="s">
        <v>13</v>
      </c>
      <c r="C70" s="264" t="s">
        <v>421</v>
      </c>
      <c r="D70" s="265"/>
      <c r="E70" s="265"/>
      <c r="F70" s="266"/>
      <c r="G70" s="15"/>
      <c r="H70" s="16"/>
    </row>
    <row r="71" spans="1:46" ht="30" customHeight="1" x14ac:dyDescent="0.2">
      <c r="A71" s="5"/>
      <c r="B71" s="64" t="s">
        <v>2</v>
      </c>
      <c r="C71" s="65" t="s">
        <v>19</v>
      </c>
      <c r="D71" s="2"/>
      <c r="E71" s="66" t="s">
        <v>2</v>
      </c>
      <c r="F71" s="66" t="s">
        <v>2</v>
      </c>
      <c r="G71" s="5" t="s">
        <v>2</v>
      </c>
      <c r="H71" s="7"/>
    </row>
    <row r="72" spans="1:46" s="42" customFormat="1" ht="30" customHeight="1" x14ac:dyDescent="0.2">
      <c r="A72" s="40" t="s">
        <v>90</v>
      </c>
      <c r="B72" s="123" t="s">
        <v>215</v>
      </c>
      <c r="C72" s="124" t="s">
        <v>364</v>
      </c>
      <c r="D72" s="41" t="s">
        <v>365</v>
      </c>
      <c r="E72" s="125"/>
      <c r="F72" s="126"/>
      <c r="G72" s="127"/>
      <c r="H72" s="127"/>
    </row>
    <row r="73" spans="1:46" s="42" customFormat="1" ht="30" customHeight="1" x14ac:dyDescent="0.2">
      <c r="A73" s="40" t="s">
        <v>366</v>
      </c>
      <c r="B73" s="128" t="s">
        <v>33</v>
      </c>
      <c r="C73" s="124" t="s">
        <v>367</v>
      </c>
      <c r="D73" s="129" t="s">
        <v>2</v>
      </c>
      <c r="E73" s="125" t="s">
        <v>30</v>
      </c>
      <c r="F73" s="130">
        <v>50</v>
      </c>
      <c r="G73" s="131"/>
      <c r="H73" s="127">
        <f t="shared" ref="H73:H74" si="13">ROUND(G73*F73,2)</f>
        <v>0</v>
      </c>
    </row>
    <row r="74" spans="1:46" s="42" customFormat="1" ht="30" customHeight="1" x14ac:dyDescent="0.2">
      <c r="A74" s="43" t="s">
        <v>37</v>
      </c>
      <c r="B74" s="123" t="s">
        <v>214</v>
      </c>
      <c r="C74" s="124" t="s">
        <v>38</v>
      </c>
      <c r="D74" s="41" t="s">
        <v>365</v>
      </c>
      <c r="E74" s="125" t="s">
        <v>32</v>
      </c>
      <c r="F74" s="130">
        <v>1200</v>
      </c>
      <c r="G74" s="131"/>
      <c r="H74" s="127">
        <f t="shared" si="13"/>
        <v>0</v>
      </c>
    </row>
    <row r="75" spans="1:46" ht="30" customHeight="1" x14ac:dyDescent="0.2">
      <c r="A75" s="5"/>
      <c r="B75" s="64" t="s">
        <v>2</v>
      </c>
      <c r="C75" s="71" t="s">
        <v>355</v>
      </c>
      <c r="D75" s="2"/>
      <c r="E75" s="1"/>
      <c r="F75" s="98"/>
      <c r="G75" s="5"/>
      <c r="H75" s="7"/>
    </row>
    <row r="76" spans="1:46" s="42" customFormat="1" ht="30" customHeight="1" x14ac:dyDescent="0.2">
      <c r="A76" s="44" t="s">
        <v>156</v>
      </c>
      <c r="B76" s="123" t="s">
        <v>213</v>
      </c>
      <c r="C76" s="124" t="s">
        <v>157</v>
      </c>
      <c r="D76" s="129" t="s">
        <v>102</v>
      </c>
      <c r="E76" s="125"/>
      <c r="F76" s="130"/>
      <c r="G76" s="127"/>
      <c r="H76" s="127"/>
    </row>
    <row r="77" spans="1:46" s="42" customFormat="1" ht="30" customHeight="1" x14ac:dyDescent="0.2">
      <c r="A77" s="44" t="s">
        <v>158</v>
      </c>
      <c r="B77" s="128" t="s">
        <v>33</v>
      </c>
      <c r="C77" s="124" t="s">
        <v>103</v>
      </c>
      <c r="D77" s="129" t="s">
        <v>2</v>
      </c>
      <c r="E77" s="125" t="s">
        <v>32</v>
      </c>
      <c r="F77" s="130">
        <v>10</v>
      </c>
      <c r="G77" s="131"/>
      <c r="H77" s="127">
        <f t="shared" ref="H77" si="14">ROUND(G77*F77,2)</f>
        <v>0</v>
      </c>
    </row>
    <row r="78" spans="1:46" s="42" customFormat="1" ht="30" customHeight="1" x14ac:dyDescent="0.2">
      <c r="A78" s="44" t="s">
        <v>384</v>
      </c>
      <c r="B78" s="123" t="s">
        <v>256</v>
      </c>
      <c r="C78" s="124" t="s">
        <v>385</v>
      </c>
      <c r="D78" s="129" t="s">
        <v>642</v>
      </c>
      <c r="E78" s="125"/>
      <c r="F78" s="130"/>
      <c r="G78" s="127"/>
      <c r="H78" s="127"/>
    </row>
    <row r="79" spans="1:46" s="42" customFormat="1" ht="30" customHeight="1" x14ac:dyDescent="0.2">
      <c r="A79" s="44" t="s">
        <v>386</v>
      </c>
      <c r="B79" s="128" t="s">
        <v>33</v>
      </c>
      <c r="C79" s="124" t="s">
        <v>470</v>
      </c>
      <c r="D79" s="129" t="s">
        <v>232</v>
      </c>
      <c r="E79" s="125" t="s">
        <v>32</v>
      </c>
      <c r="F79" s="130">
        <v>245</v>
      </c>
      <c r="G79" s="131"/>
      <c r="H79" s="127">
        <f t="shared" ref="H79:H80" si="15">ROUND(G79*F79,2)</f>
        <v>0</v>
      </c>
    </row>
    <row r="80" spans="1:46" s="42" customFormat="1" ht="30" customHeight="1" x14ac:dyDescent="0.2">
      <c r="A80" s="44" t="s">
        <v>471</v>
      </c>
      <c r="B80" s="128" t="s">
        <v>40</v>
      </c>
      <c r="C80" s="124" t="s">
        <v>473</v>
      </c>
      <c r="D80" s="129" t="s">
        <v>472</v>
      </c>
      <c r="E80" s="125" t="s">
        <v>32</v>
      </c>
      <c r="F80" s="130">
        <v>215</v>
      </c>
      <c r="G80" s="131"/>
      <c r="H80" s="127">
        <f t="shared" si="15"/>
        <v>0</v>
      </c>
    </row>
    <row r="81" spans="1:8" s="42" customFormat="1" ht="30" customHeight="1" x14ac:dyDescent="0.2">
      <c r="A81" s="44" t="s">
        <v>229</v>
      </c>
      <c r="B81" s="123" t="s">
        <v>257</v>
      </c>
      <c r="C81" s="124" t="s">
        <v>230</v>
      </c>
      <c r="D81" s="129" t="s">
        <v>644</v>
      </c>
      <c r="E81" s="125"/>
      <c r="F81" s="130"/>
      <c r="G81" s="127"/>
      <c r="H81" s="127"/>
    </row>
    <row r="82" spans="1:8" s="42" customFormat="1" ht="30" customHeight="1" x14ac:dyDescent="0.2">
      <c r="A82" s="44" t="s">
        <v>231</v>
      </c>
      <c r="B82" s="128" t="s">
        <v>33</v>
      </c>
      <c r="C82" s="124" t="s">
        <v>467</v>
      </c>
      <c r="D82" s="129" t="s">
        <v>232</v>
      </c>
      <c r="E82" s="125"/>
      <c r="F82" s="130"/>
      <c r="G82" s="127"/>
      <c r="H82" s="127"/>
    </row>
    <row r="83" spans="1:8" s="42" customFormat="1" ht="30" customHeight="1" x14ac:dyDescent="0.2">
      <c r="A83" s="44" t="s">
        <v>233</v>
      </c>
      <c r="B83" s="132" t="s">
        <v>104</v>
      </c>
      <c r="C83" s="124" t="s">
        <v>234</v>
      </c>
      <c r="D83" s="129"/>
      <c r="E83" s="125" t="s">
        <v>32</v>
      </c>
      <c r="F83" s="130">
        <v>30</v>
      </c>
      <c r="G83" s="131"/>
      <c r="H83" s="127">
        <f>ROUND(G83*F83,2)</f>
        <v>0</v>
      </c>
    </row>
    <row r="84" spans="1:8" s="42" customFormat="1" ht="30" customHeight="1" x14ac:dyDescent="0.2">
      <c r="A84" s="44" t="s">
        <v>235</v>
      </c>
      <c r="B84" s="132" t="s">
        <v>105</v>
      </c>
      <c r="C84" s="124" t="s">
        <v>236</v>
      </c>
      <c r="D84" s="129"/>
      <c r="E84" s="125" t="s">
        <v>32</v>
      </c>
      <c r="F84" s="130">
        <v>50</v>
      </c>
      <c r="G84" s="131"/>
      <c r="H84" s="127">
        <f>ROUND(G84*F84,2)</f>
        <v>0</v>
      </c>
    </row>
    <row r="85" spans="1:8" s="42" customFormat="1" ht="30" customHeight="1" x14ac:dyDescent="0.2">
      <c r="A85" s="44" t="s">
        <v>261</v>
      </c>
      <c r="B85" s="132" t="s">
        <v>106</v>
      </c>
      <c r="C85" s="124" t="s">
        <v>262</v>
      </c>
      <c r="D85" s="129" t="s">
        <v>2</v>
      </c>
      <c r="E85" s="125" t="s">
        <v>32</v>
      </c>
      <c r="F85" s="130">
        <v>40</v>
      </c>
      <c r="G85" s="131"/>
      <c r="H85" s="127">
        <f>ROUND(G85*F85,2)</f>
        <v>0</v>
      </c>
    </row>
    <row r="86" spans="1:8" s="42" customFormat="1" ht="30" customHeight="1" x14ac:dyDescent="0.2">
      <c r="A86" s="44" t="s">
        <v>263</v>
      </c>
      <c r="B86" s="123" t="s">
        <v>258</v>
      </c>
      <c r="C86" s="124" t="s">
        <v>265</v>
      </c>
      <c r="D86" s="129" t="s">
        <v>102</v>
      </c>
      <c r="E86" s="125" t="s">
        <v>32</v>
      </c>
      <c r="F86" s="157">
        <v>5</v>
      </c>
      <c r="G86" s="131"/>
      <c r="H86" s="127">
        <f t="shared" ref="H86:H88" si="16">ROUND(G86*F86,2)</f>
        <v>0</v>
      </c>
    </row>
    <row r="87" spans="1:8" s="42" customFormat="1" ht="30" customHeight="1" x14ac:dyDescent="0.2">
      <c r="A87" s="44" t="s">
        <v>330</v>
      </c>
      <c r="B87" s="123" t="s">
        <v>259</v>
      </c>
      <c r="C87" s="124" t="s">
        <v>331</v>
      </c>
      <c r="D87" s="129" t="s">
        <v>102</v>
      </c>
      <c r="E87" s="125" t="s">
        <v>32</v>
      </c>
      <c r="F87" s="130">
        <v>5</v>
      </c>
      <c r="G87" s="131"/>
      <c r="H87" s="127">
        <f t="shared" si="16"/>
        <v>0</v>
      </c>
    </row>
    <row r="88" spans="1:8" s="42" customFormat="1" ht="30" customHeight="1" x14ac:dyDescent="0.2">
      <c r="A88" s="44" t="s">
        <v>376</v>
      </c>
      <c r="B88" s="123" t="s">
        <v>260</v>
      </c>
      <c r="C88" s="124" t="s">
        <v>377</v>
      </c>
      <c r="D88" s="129" t="s">
        <v>102</v>
      </c>
      <c r="E88" s="125" t="s">
        <v>32</v>
      </c>
      <c r="F88" s="130">
        <v>5</v>
      </c>
      <c r="G88" s="131"/>
      <c r="H88" s="127">
        <f t="shared" si="16"/>
        <v>0</v>
      </c>
    </row>
    <row r="89" spans="1:8" s="42" customFormat="1" ht="30" customHeight="1" x14ac:dyDescent="0.2">
      <c r="A89" s="44" t="s">
        <v>238</v>
      </c>
      <c r="B89" s="123" t="s">
        <v>264</v>
      </c>
      <c r="C89" s="124" t="s">
        <v>239</v>
      </c>
      <c r="D89" s="129" t="s">
        <v>237</v>
      </c>
      <c r="E89" s="125"/>
      <c r="F89" s="130"/>
      <c r="G89" s="127"/>
      <c r="H89" s="127"/>
    </row>
    <row r="90" spans="1:8" s="52" customFormat="1" ht="30" customHeight="1" x14ac:dyDescent="0.2">
      <c r="A90" s="44" t="s">
        <v>382</v>
      </c>
      <c r="B90" s="128" t="s">
        <v>33</v>
      </c>
      <c r="C90" s="124" t="s">
        <v>419</v>
      </c>
      <c r="D90" s="129" t="s">
        <v>383</v>
      </c>
      <c r="E90" s="125" t="s">
        <v>49</v>
      </c>
      <c r="F90" s="130">
        <v>30</v>
      </c>
      <c r="G90" s="131"/>
      <c r="H90" s="127">
        <f t="shared" ref="H90" si="17">ROUND(G90*F90,2)</f>
        <v>0</v>
      </c>
    </row>
    <row r="91" spans="1:8" s="42" customFormat="1" ht="30" customHeight="1" x14ac:dyDescent="0.2">
      <c r="A91" s="44" t="s">
        <v>107</v>
      </c>
      <c r="B91" s="123" t="s">
        <v>266</v>
      </c>
      <c r="C91" s="124" t="s">
        <v>51</v>
      </c>
      <c r="D91" s="129" t="s">
        <v>643</v>
      </c>
      <c r="E91" s="125"/>
      <c r="F91" s="130"/>
      <c r="G91" s="127"/>
      <c r="H91" s="127"/>
    </row>
    <row r="92" spans="1:8" s="42" customFormat="1" ht="30" customHeight="1" x14ac:dyDescent="0.2">
      <c r="A92" s="44" t="s">
        <v>378</v>
      </c>
      <c r="B92" s="128" t="s">
        <v>33</v>
      </c>
      <c r="C92" s="124" t="s">
        <v>482</v>
      </c>
      <c r="D92" s="129" t="s">
        <v>316</v>
      </c>
      <c r="E92" s="125"/>
      <c r="F92" s="130"/>
      <c r="G92" s="127"/>
      <c r="H92" s="127"/>
    </row>
    <row r="93" spans="1:8" s="42" customFormat="1" ht="30" customHeight="1" x14ac:dyDescent="0.2">
      <c r="A93" s="44" t="s">
        <v>656</v>
      </c>
      <c r="B93" s="49" t="s">
        <v>104</v>
      </c>
      <c r="C93" s="50" t="s">
        <v>380</v>
      </c>
      <c r="D93" s="41" t="s">
        <v>2</v>
      </c>
      <c r="E93" s="51" t="s">
        <v>49</v>
      </c>
      <c r="F93" s="208">
        <v>690</v>
      </c>
      <c r="G93" s="131"/>
      <c r="H93" s="48">
        <f>ROUND(G93*F93,2)</f>
        <v>0</v>
      </c>
    </row>
    <row r="94" spans="1:8" s="42" customFormat="1" ht="30" customHeight="1" x14ac:dyDescent="0.2">
      <c r="A94" s="44" t="s">
        <v>381</v>
      </c>
      <c r="B94" s="128" t="s">
        <v>40</v>
      </c>
      <c r="C94" s="124" t="s">
        <v>426</v>
      </c>
      <c r="D94" s="129" t="s">
        <v>109</v>
      </c>
      <c r="E94" s="125" t="s">
        <v>49</v>
      </c>
      <c r="F94" s="130">
        <v>60</v>
      </c>
      <c r="G94" s="131"/>
      <c r="H94" s="127">
        <f t="shared" ref="H94:H98" si="18">ROUND(G94*F94,2)</f>
        <v>0</v>
      </c>
    </row>
    <row r="95" spans="1:8" s="92" customFormat="1" ht="45" x14ac:dyDescent="0.2">
      <c r="A95" s="44" t="s">
        <v>469</v>
      </c>
      <c r="B95" s="91" t="s">
        <v>50</v>
      </c>
      <c r="C95" s="50" t="s">
        <v>474</v>
      </c>
      <c r="D95" s="41" t="s">
        <v>333</v>
      </c>
      <c r="E95" s="51"/>
      <c r="F95" s="210"/>
      <c r="G95" s="127"/>
      <c r="H95" s="48"/>
    </row>
    <row r="96" spans="1:8" s="92" customFormat="1" ht="30" customHeight="1" x14ac:dyDescent="0.2">
      <c r="A96" s="44" t="s">
        <v>657</v>
      </c>
      <c r="B96" s="49" t="s">
        <v>104</v>
      </c>
      <c r="C96" s="50" t="s">
        <v>379</v>
      </c>
      <c r="D96" s="41"/>
      <c r="E96" s="51" t="s">
        <v>49</v>
      </c>
      <c r="F96" s="208">
        <v>65</v>
      </c>
      <c r="G96" s="131"/>
      <c r="H96" s="48">
        <f>ROUND(G96*F96,2)</f>
        <v>0</v>
      </c>
    </row>
    <row r="97" spans="1:8" s="52" customFormat="1" ht="30" customHeight="1" x14ac:dyDescent="0.2">
      <c r="A97" s="44" t="s">
        <v>177</v>
      </c>
      <c r="B97" s="147" t="s">
        <v>61</v>
      </c>
      <c r="C97" s="136" t="s">
        <v>419</v>
      </c>
      <c r="D97" s="148" t="s">
        <v>110</v>
      </c>
      <c r="E97" s="137" t="s">
        <v>49</v>
      </c>
      <c r="F97" s="211">
        <v>45</v>
      </c>
      <c r="G97" s="138"/>
      <c r="H97" s="139">
        <f t="shared" si="18"/>
        <v>0</v>
      </c>
    </row>
    <row r="98" spans="1:8" s="42" customFormat="1" ht="30" customHeight="1" x14ac:dyDescent="0.2">
      <c r="A98" s="44" t="s">
        <v>240</v>
      </c>
      <c r="B98" s="149" t="s">
        <v>267</v>
      </c>
      <c r="C98" s="150" t="s">
        <v>241</v>
      </c>
      <c r="D98" s="151" t="s">
        <v>242</v>
      </c>
      <c r="E98" s="152" t="s">
        <v>32</v>
      </c>
      <c r="F98" s="212">
        <v>5</v>
      </c>
      <c r="G98" s="153"/>
      <c r="H98" s="154">
        <f t="shared" si="18"/>
        <v>0</v>
      </c>
    </row>
    <row r="99" spans="1:8" s="42" customFormat="1" ht="30" customHeight="1" x14ac:dyDescent="0.2">
      <c r="A99" s="44" t="s">
        <v>178</v>
      </c>
      <c r="B99" s="123" t="s">
        <v>268</v>
      </c>
      <c r="C99" s="124" t="s">
        <v>179</v>
      </c>
      <c r="D99" s="129" t="s">
        <v>387</v>
      </c>
      <c r="E99" s="133"/>
      <c r="F99" s="130"/>
      <c r="G99" s="127"/>
      <c r="H99" s="127"/>
    </row>
    <row r="100" spans="1:8" s="42" customFormat="1" ht="30" customHeight="1" x14ac:dyDescent="0.2">
      <c r="A100" s="44" t="s">
        <v>243</v>
      </c>
      <c r="B100" s="128" t="s">
        <v>33</v>
      </c>
      <c r="C100" s="124" t="s">
        <v>244</v>
      </c>
      <c r="D100" s="129"/>
      <c r="E100" s="125"/>
      <c r="F100" s="130"/>
      <c r="G100" s="127"/>
      <c r="H100" s="127"/>
    </row>
    <row r="101" spans="1:8" s="42" customFormat="1" ht="30" customHeight="1" x14ac:dyDescent="0.2">
      <c r="A101" s="44" t="s">
        <v>180</v>
      </c>
      <c r="B101" s="132" t="s">
        <v>104</v>
      </c>
      <c r="C101" s="124" t="s">
        <v>122</v>
      </c>
      <c r="D101" s="129"/>
      <c r="E101" s="125" t="s">
        <v>34</v>
      </c>
      <c r="F101" s="130">
        <v>980</v>
      </c>
      <c r="G101" s="131"/>
      <c r="H101" s="127">
        <f>ROUND(G101*F101,2)</f>
        <v>0</v>
      </c>
    </row>
    <row r="102" spans="1:8" s="42" customFormat="1" ht="30" customHeight="1" x14ac:dyDescent="0.2">
      <c r="A102" s="44" t="s">
        <v>181</v>
      </c>
      <c r="B102" s="128" t="s">
        <v>40</v>
      </c>
      <c r="C102" s="124" t="s">
        <v>70</v>
      </c>
      <c r="D102" s="129"/>
      <c r="E102" s="125"/>
      <c r="F102" s="130"/>
      <c r="G102" s="127"/>
      <c r="H102" s="127"/>
    </row>
    <row r="103" spans="1:8" s="42" customFormat="1" ht="30" customHeight="1" x14ac:dyDescent="0.2">
      <c r="A103" s="44" t="s">
        <v>182</v>
      </c>
      <c r="B103" s="132" t="s">
        <v>104</v>
      </c>
      <c r="C103" s="124" t="s">
        <v>122</v>
      </c>
      <c r="D103" s="129"/>
      <c r="E103" s="125" t="s">
        <v>34</v>
      </c>
      <c r="F103" s="130">
        <v>150</v>
      </c>
      <c r="G103" s="131"/>
      <c r="H103" s="127">
        <f>ROUND(G103*F103,2)</f>
        <v>0</v>
      </c>
    </row>
    <row r="104" spans="1:8" s="42" customFormat="1" ht="30" customHeight="1" x14ac:dyDescent="0.2">
      <c r="A104" s="44" t="s">
        <v>111</v>
      </c>
      <c r="B104" s="123" t="s">
        <v>269</v>
      </c>
      <c r="C104" s="124" t="s">
        <v>113</v>
      </c>
      <c r="D104" s="129" t="s">
        <v>245</v>
      </c>
      <c r="E104" s="125"/>
      <c r="F104" s="130"/>
      <c r="G104" s="127"/>
      <c r="H104" s="127"/>
    </row>
    <row r="105" spans="1:8" s="42" customFormat="1" ht="30" customHeight="1" x14ac:dyDescent="0.2">
      <c r="A105" s="44" t="s">
        <v>114</v>
      </c>
      <c r="B105" s="128" t="s">
        <v>33</v>
      </c>
      <c r="C105" s="124" t="s">
        <v>246</v>
      </c>
      <c r="D105" s="129" t="s">
        <v>2</v>
      </c>
      <c r="E105" s="125" t="s">
        <v>32</v>
      </c>
      <c r="F105" s="130">
        <v>4225</v>
      </c>
      <c r="G105" s="131"/>
      <c r="H105" s="127">
        <f t="shared" ref="H105:H108" si="19">ROUND(G105*F105,2)</f>
        <v>0</v>
      </c>
    </row>
    <row r="106" spans="1:8" s="42" customFormat="1" ht="30" customHeight="1" x14ac:dyDescent="0.2">
      <c r="A106" s="44" t="s">
        <v>388</v>
      </c>
      <c r="B106" s="123" t="s">
        <v>270</v>
      </c>
      <c r="C106" s="124" t="s">
        <v>389</v>
      </c>
      <c r="D106" s="129" t="s">
        <v>212</v>
      </c>
      <c r="E106" s="125"/>
      <c r="F106" s="157"/>
      <c r="G106" s="127"/>
      <c r="H106" s="127">
        <f t="shared" si="19"/>
        <v>0</v>
      </c>
    </row>
    <row r="107" spans="1:8" s="42" customFormat="1" ht="30" customHeight="1" x14ac:dyDescent="0.2">
      <c r="A107" s="44" t="s">
        <v>390</v>
      </c>
      <c r="B107" s="128" t="s">
        <v>33</v>
      </c>
      <c r="C107" s="124" t="s">
        <v>391</v>
      </c>
      <c r="D107" s="129"/>
      <c r="E107" s="125" t="s">
        <v>32</v>
      </c>
      <c r="F107" s="157">
        <v>4225</v>
      </c>
      <c r="G107" s="131"/>
      <c r="H107" s="127">
        <f t="shared" si="19"/>
        <v>0</v>
      </c>
    </row>
    <row r="108" spans="1:8" s="42" customFormat="1" ht="30" customHeight="1" x14ac:dyDescent="0.2">
      <c r="A108" s="44" t="s">
        <v>115</v>
      </c>
      <c r="B108" s="123" t="s">
        <v>271</v>
      </c>
      <c r="C108" s="124" t="s">
        <v>117</v>
      </c>
      <c r="D108" s="129" t="s">
        <v>184</v>
      </c>
      <c r="E108" s="125" t="s">
        <v>39</v>
      </c>
      <c r="F108" s="157">
        <v>16</v>
      </c>
      <c r="G108" s="131"/>
      <c r="H108" s="127">
        <f t="shared" si="19"/>
        <v>0</v>
      </c>
    </row>
    <row r="109" spans="1:8" ht="30" customHeight="1" x14ac:dyDescent="0.2">
      <c r="A109" s="5"/>
      <c r="B109" s="74" t="s">
        <v>2</v>
      </c>
      <c r="C109" s="71" t="s">
        <v>20</v>
      </c>
      <c r="D109" s="2"/>
      <c r="E109" s="66"/>
      <c r="F109" s="98"/>
      <c r="G109" s="5"/>
      <c r="H109" s="7"/>
    </row>
    <row r="110" spans="1:8" s="42" customFormat="1" ht="30" customHeight="1" x14ac:dyDescent="0.2">
      <c r="A110" s="43" t="s">
        <v>328</v>
      </c>
      <c r="B110" s="123" t="s">
        <v>272</v>
      </c>
      <c r="C110" s="124" t="s">
        <v>183</v>
      </c>
      <c r="D110" s="129" t="s">
        <v>449</v>
      </c>
      <c r="E110" s="125" t="s">
        <v>32</v>
      </c>
      <c r="F110" s="130">
        <v>1325</v>
      </c>
      <c r="G110" s="131"/>
      <c r="H110" s="127">
        <f>ROUND(G110*F110,2)</f>
        <v>0</v>
      </c>
    </row>
    <row r="111" spans="1:8" ht="30" customHeight="1" x14ac:dyDescent="0.2">
      <c r="A111" s="5"/>
      <c r="B111" s="74" t="s">
        <v>2</v>
      </c>
      <c r="C111" s="71" t="s">
        <v>412</v>
      </c>
      <c r="D111" s="2"/>
      <c r="E111" s="75"/>
      <c r="F111" s="98"/>
      <c r="G111" s="5"/>
      <c r="H111" s="7"/>
    </row>
    <row r="112" spans="1:8" s="42" customFormat="1" ht="30" customHeight="1" x14ac:dyDescent="0.2">
      <c r="A112" s="43" t="s">
        <v>56</v>
      </c>
      <c r="B112" s="123" t="s">
        <v>273</v>
      </c>
      <c r="C112" s="124" t="s">
        <v>57</v>
      </c>
      <c r="D112" s="129" t="s">
        <v>124</v>
      </c>
      <c r="E112" s="125" t="s">
        <v>49</v>
      </c>
      <c r="F112" s="157">
        <v>2100</v>
      </c>
      <c r="G112" s="131"/>
      <c r="H112" s="127">
        <f>ROUND(G112*F112,2)</f>
        <v>0</v>
      </c>
    </row>
    <row r="113" spans="1:8" ht="30" customHeight="1" x14ac:dyDescent="0.2">
      <c r="A113" s="5"/>
      <c r="B113" s="74" t="s">
        <v>2</v>
      </c>
      <c r="C113" s="71" t="s">
        <v>21</v>
      </c>
      <c r="D113" s="2"/>
      <c r="E113" s="75"/>
      <c r="F113" s="98"/>
      <c r="G113" s="5"/>
      <c r="H113" s="7"/>
    </row>
    <row r="114" spans="1:8" s="42" customFormat="1" ht="30" customHeight="1" x14ac:dyDescent="0.2">
      <c r="A114" s="43" t="s">
        <v>159</v>
      </c>
      <c r="B114" s="123" t="s">
        <v>274</v>
      </c>
      <c r="C114" s="124" t="s">
        <v>160</v>
      </c>
      <c r="D114" s="129" t="s">
        <v>128</v>
      </c>
      <c r="E114" s="125"/>
      <c r="F114" s="157"/>
      <c r="G114" s="127"/>
      <c r="H114" s="134"/>
    </row>
    <row r="115" spans="1:8" s="42" customFormat="1" ht="30" customHeight="1" x14ac:dyDescent="0.2">
      <c r="A115" s="43" t="s">
        <v>161</v>
      </c>
      <c r="B115" s="128" t="s">
        <v>33</v>
      </c>
      <c r="C115" s="124" t="s">
        <v>162</v>
      </c>
      <c r="D115" s="129"/>
      <c r="E115" s="125" t="s">
        <v>39</v>
      </c>
      <c r="F115" s="157">
        <v>7</v>
      </c>
      <c r="G115" s="131"/>
      <c r="H115" s="127">
        <f>ROUND(G115*F115,2)</f>
        <v>0</v>
      </c>
    </row>
    <row r="116" spans="1:8" s="42" customFormat="1" ht="30" customHeight="1" x14ac:dyDescent="0.2">
      <c r="A116" s="43" t="s">
        <v>131</v>
      </c>
      <c r="B116" s="123" t="s">
        <v>275</v>
      </c>
      <c r="C116" s="124" t="s">
        <v>133</v>
      </c>
      <c r="D116" s="129" t="s">
        <v>128</v>
      </c>
      <c r="E116" s="125"/>
      <c r="F116" s="157"/>
      <c r="G116" s="127"/>
      <c r="H116" s="134"/>
    </row>
    <row r="117" spans="1:8" s="42" customFormat="1" ht="30" customHeight="1" x14ac:dyDescent="0.2">
      <c r="A117" s="43" t="s">
        <v>134</v>
      </c>
      <c r="B117" s="128" t="s">
        <v>33</v>
      </c>
      <c r="C117" s="124" t="s">
        <v>135</v>
      </c>
      <c r="D117" s="129"/>
      <c r="E117" s="125"/>
      <c r="F117" s="157"/>
      <c r="G117" s="127"/>
      <c r="H117" s="134"/>
    </row>
    <row r="118" spans="1:8" s="42" customFormat="1" ht="30" customHeight="1" x14ac:dyDescent="0.2">
      <c r="A118" s="43" t="s">
        <v>191</v>
      </c>
      <c r="B118" s="132" t="s">
        <v>104</v>
      </c>
      <c r="C118" s="124" t="s">
        <v>393</v>
      </c>
      <c r="D118" s="129"/>
      <c r="E118" s="125" t="s">
        <v>49</v>
      </c>
      <c r="F118" s="157">
        <v>20</v>
      </c>
      <c r="G118" s="131"/>
      <c r="H118" s="127">
        <f>ROUND(G118*F118,2)</f>
        <v>0</v>
      </c>
    </row>
    <row r="119" spans="1:8" s="55" customFormat="1" ht="30" customHeight="1" x14ac:dyDescent="0.2">
      <c r="A119" s="43" t="s">
        <v>78</v>
      </c>
      <c r="B119" s="123" t="s">
        <v>276</v>
      </c>
      <c r="C119" s="53" t="s">
        <v>247</v>
      </c>
      <c r="D119" s="54" t="s">
        <v>253</v>
      </c>
      <c r="E119" s="125"/>
      <c r="F119" s="157"/>
      <c r="G119" s="127"/>
      <c r="H119" s="134"/>
    </row>
    <row r="120" spans="1:8" s="42" customFormat="1" ht="30" customHeight="1" x14ac:dyDescent="0.2">
      <c r="A120" s="43" t="s">
        <v>79</v>
      </c>
      <c r="B120" s="128" t="s">
        <v>33</v>
      </c>
      <c r="C120" s="56" t="s">
        <v>317</v>
      </c>
      <c r="D120" s="129"/>
      <c r="E120" s="125" t="s">
        <v>39</v>
      </c>
      <c r="F120" s="157">
        <v>1</v>
      </c>
      <c r="G120" s="131"/>
      <c r="H120" s="127">
        <f t="shared" ref="H120:H124" si="20">ROUND(G120*F120,2)</f>
        <v>0</v>
      </c>
    </row>
    <row r="121" spans="1:8" s="42" customFormat="1" ht="30" customHeight="1" x14ac:dyDescent="0.2">
      <c r="A121" s="43" t="s">
        <v>80</v>
      </c>
      <c r="B121" s="128" t="s">
        <v>40</v>
      </c>
      <c r="C121" s="56" t="s">
        <v>318</v>
      </c>
      <c r="D121" s="129"/>
      <c r="E121" s="125" t="s">
        <v>39</v>
      </c>
      <c r="F121" s="157">
        <v>1</v>
      </c>
      <c r="G121" s="131"/>
      <c r="H121" s="127">
        <f t="shared" si="20"/>
        <v>0</v>
      </c>
    </row>
    <row r="122" spans="1:8" s="42" customFormat="1" ht="30" customHeight="1" x14ac:dyDescent="0.2">
      <c r="A122" s="43" t="s">
        <v>192</v>
      </c>
      <c r="B122" s="128" t="s">
        <v>50</v>
      </c>
      <c r="C122" s="56" t="s">
        <v>394</v>
      </c>
      <c r="D122" s="129"/>
      <c r="E122" s="125" t="s">
        <v>39</v>
      </c>
      <c r="F122" s="157">
        <v>1</v>
      </c>
      <c r="G122" s="131"/>
      <c r="H122" s="127">
        <f t="shared" si="20"/>
        <v>0</v>
      </c>
    </row>
    <row r="123" spans="1:8" s="42" customFormat="1" ht="30" customHeight="1" x14ac:dyDescent="0.2">
      <c r="A123" s="43" t="s">
        <v>248</v>
      </c>
      <c r="B123" s="128" t="s">
        <v>61</v>
      </c>
      <c r="C123" s="56" t="s">
        <v>249</v>
      </c>
      <c r="D123" s="129"/>
      <c r="E123" s="125" t="s">
        <v>39</v>
      </c>
      <c r="F123" s="157">
        <v>1</v>
      </c>
      <c r="G123" s="131"/>
      <c r="H123" s="127">
        <f t="shared" si="20"/>
        <v>0</v>
      </c>
    </row>
    <row r="124" spans="1:8" s="42" customFormat="1" ht="30" customHeight="1" x14ac:dyDescent="0.2">
      <c r="A124" s="43" t="s">
        <v>250</v>
      </c>
      <c r="B124" s="128" t="s">
        <v>65</v>
      </c>
      <c r="C124" s="56" t="s">
        <v>251</v>
      </c>
      <c r="D124" s="129"/>
      <c r="E124" s="125" t="s">
        <v>39</v>
      </c>
      <c r="F124" s="157">
        <v>1</v>
      </c>
      <c r="G124" s="131"/>
      <c r="H124" s="127">
        <f t="shared" si="20"/>
        <v>0</v>
      </c>
    </row>
    <row r="125" spans="1:8" s="55" customFormat="1" ht="30" customHeight="1" x14ac:dyDescent="0.2">
      <c r="A125" s="43" t="s">
        <v>395</v>
      </c>
      <c r="B125" s="123" t="s">
        <v>277</v>
      </c>
      <c r="C125" s="155" t="s">
        <v>397</v>
      </c>
      <c r="D125" s="129" t="s">
        <v>128</v>
      </c>
      <c r="E125" s="125"/>
      <c r="F125" s="157"/>
      <c r="G125" s="127"/>
      <c r="H125" s="134"/>
    </row>
    <row r="126" spans="1:8" s="55" customFormat="1" ht="30" customHeight="1" x14ac:dyDescent="0.2">
      <c r="A126" s="43" t="s">
        <v>398</v>
      </c>
      <c r="B126" s="147" t="s">
        <v>33</v>
      </c>
      <c r="C126" s="156" t="s">
        <v>399</v>
      </c>
      <c r="D126" s="148"/>
      <c r="E126" s="137" t="s">
        <v>39</v>
      </c>
      <c r="F126" s="159">
        <v>7</v>
      </c>
      <c r="G126" s="138"/>
      <c r="H126" s="139">
        <f>ROUND(G126*F126,2)</f>
        <v>0</v>
      </c>
    </row>
    <row r="127" spans="1:8" s="42" customFormat="1" ht="30" customHeight="1" x14ac:dyDescent="0.2">
      <c r="A127" s="43" t="s">
        <v>142</v>
      </c>
      <c r="B127" s="149" t="s">
        <v>278</v>
      </c>
      <c r="C127" s="150" t="s">
        <v>144</v>
      </c>
      <c r="D127" s="151" t="s">
        <v>128</v>
      </c>
      <c r="E127" s="152" t="s">
        <v>39</v>
      </c>
      <c r="F127" s="213">
        <v>7</v>
      </c>
      <c r="G127" s="153"/>
      <c r="H127" s="154">
        <f t="shared" ref="H127" si="21">ROUND(G127*F127,2)</f>
        <v>0</v>
      </c>
    </row>
    <row r="128" spans="1:8" ht="30" customHeight="1" x14ac:dyDescent="0.2">
      <c r="A128" s="5"/>
      <c r="B128" s="78" t="s">
        <v>2</v>
      </c>
      <c r="C128" s="71" t="s">
        <v>22</v>
      </c>
      <c r="D128" s="2"/>
      <c r="E128" s="75"/>
      <c r="F128" s="98"/>
      <c r="G128" s="5"/>
      <c r="H128" s="7"/>
    </row>
    <row r="129" spans="1:46" s="42" customFormat="1" ht="30" customHeight="1" x14ac:dyDescent="0.2">
      <c r="A129" s="43" t="s">
        <v>58</v>
      </c>
      <c r="B129" s="123" t="s">
        <v>279</v>
      </c>
      <c r="C129" s="56" t="s">
        <v>252</v>
      </c>
      <c r="D129" s="54" t="s">
        <v>253</v>
      </c>
      <c r="E129" s="125" t="s">
        <v>39</v>
      </c>
      <c r="F129" s="157">
        <v>5</v>
      </c>
      <c r="G129" s="131"/>
      <c r="H129" s="127">
        <f>ROUND(G129*F129,2)</f>
        <v>0</v>
      </c>
    </row>
    <row r="130" spans="1:46" s="42" customFormat="1" ht="30" customHeight="1" x14ac:dyDescent="0.2">
      <c r="A130" s="43" t="s">
        <v>71</v>
      </c>
      <c r="B130" s="123" t="s">
        <v>280</v>
      </c>
      <c r="C130" s="124" t="s">
        <v>81</v>
      </c>
      <c r="D130" s="129" t="s">
        <v>128</v>
      </c>
      <c r="E130" s="125"/>
      <c r="F130" s="157"/>
      <c r="G130" s="127"/>
      <c r="H130" s="134"/>
    </row>
    <row r="131" spans="1:46" s="42" customFormat="1" ht="30" customHeight="1" x14ac:dyDescent="0.2">
      <c r="A131" s="43" t="s">
        <v>82</v>
      </c>
      <c r="B131" s="128" t="s">
        <v>33</v>
      </c>
      <c r="C131" s="124" t="s">
        <v>150</v>
      </c>
      <c r="D131" s="129"/>
      <c r="E131" s="125" t="s">
        <v>72</v>
      </c>
      <c r="F131" s="157">
        <v>1</v>
      </c>
      <c r="G131" s="131"/>
      <c r="H131" s="127">
        <f>ROUND(G131*F131,2)</f>
        <v>0</v>
      </c>
    </row>
    <row r="132" spans="1:46" s="42" customFormat="1" ht="30" customHeight="1" x14ac:dyDescent="0.2">
      <c r="A132" s="43" t="s">
        <v>59</v>
      </c>
      <c r="B132" s="123" t="s">
        <v>281</v>
      </c>
      <c r="C132" s="56" t="s">
        <v>254</v>
      </c>
      <c r="D132" s="54" t="s">
        <v>253</v>
      </c>
      <c r="E132" s="125"/>
      <c r="F132" s="157"/>
      <c r="G132" s="127"/>
      <c r="H132" s="134"/>
    </row>
    <row r="133" spans="1:46" s="42" customFormat="1" ht="30" customHeight="1" x14ac:dyDescent="0.2">
      <c r="A133" s="43" t="s">
        <v>204</v>
      </c>
      <c r="B133" s="128" t="s">
        <v>33</v>
      </c>
      <c r="C133" s="124" t="s">
        <v>205</v>
      </c>
      <c r="D133" s="129"/>
      <c r="E133" s="125" t="s">
        <v>39</v>
      </c>
      <c r="F133" s="157">
        <v>3</v>
      </c>
      <c r="G133" s="131"/>
      <c r="H133" s="127">
        <f t="shared" ref="H133:H138" si="22">ROUND(G133*F133,2)</f>
        <v>0</v>
      </c>
    </row>
    <row r="134" spans="1:46" s="42" customFormat="1" ht="30" customHeight="1" x14ac:dyDescent="0.2">
      <c r="A134" s="43" t="s">
        <v>60</v>
      </c>
      <c r="B134" s="128" t="s">
        <v>40</v>
      </c>
      <c r="C134" s="124" t="s">
        <v>151</v>
      </c>
      <c r="D134" s="129"/>
      <c r="E134" s="125" t="s">
        <v>39</v>
      </c>
      <c r="F134" s="157">
        <v>8</v>
      </c>
      <c r="G134" s="131"/>
      <c r="H134" s="127">
        <f t="shared" si="22"/>
        <v>0</v>
      </c>
    </row>
    <row r="135" spans="1:46" s="42" customFormat="1" ht="30" customHeight="1" x14ac:dyDescent="0.2">
      <c r="A135" s="43" t="s">
        <v>73</v>
      </c>
      <c r="B135" s="123" t="s">
        <v>282</v>
      </c>
      <c r="C135" s="124" t="s">
        <v>83</v>
      </c>
      <c r="D135" s="54" t="s">
        <v>253</v>
      </c>
      <c r="E135" s="125" t="s">
        <v>39</v>
      </c>
      <c r="F135" s="157">
        <v>1</v>
      </c>
      <c r="G135" s="131"/>
      <c r="H135" s="127">
        <f t="shared" si="22"/>
        <v>0</v>
      </c>
    </row>
    <row r="136" spans="1:46" s="42" customFormat="1" ht="30" customHeight="1" x14ac:dyDescent="0.2">
      <c r="A136" s="43" t="s">
        <v>74</v>
      </c>
      <c r="B136" s="123" t="s">
        <v>283</v>
      </c>
      <c r="C136" s="124" t="s">
        <v>84</v>
      </c>
      <c r="D136" s="54" t="s">
        <v>253</v>
      </c>
      <c r="E136" s="125" t="s">
        <v>39</v>
      </c>
      <c r="F136" s="157">
        <v>1</v>
      </c>
      <c r="G136" s="131"/>
      <c r="H136" s="127">
        <f t="shared" si="22"/>
        <v>0</v>
      </c>
    </row>
    <row r="137" spans="1:46" s="42" customFormat="1" ht="30" customHeight="1" x14ac:dyDescent="0.2">
      <c r="A137" s="43" t="s">
        <v>75</v>
      </c>
      <c r="B137" s="123" t="s">
        <v>285</v>
      </c>
      <c r="C137" s="124" t="s">
        <v>85</v>
      </c>
      <c r="D137" s="54" t="s">
        <v>253</v>
      </c>
      <c r="E137" s="125" t="s">
        <v>39</v>
      </c>
      <c r="F137" s="157">
        <v>1</v>
      </c>
      <c r="G137" s="131"/>
      <c r="H137" s="127">
        <f t="shared" si="22"/>
        <v>0</v>
      </c>
    </row>
    <row r="138" spans="1:46" s="42" customFormat="1" ht="30" customHeight="1" x14ac:dyDescent="0.2">
      <c r="A138" s="57" t="s">
        <v>284</v>
      </c>
      <c r="B138" s="58" t="s">
        <v>287</v>
      </c>
      <c r="C138" s="56" t="s">
        <v>286</v>
      </c>
      <c r="D138" s="54" t="s">
        <v>253</v>
      </c>
      <c r="E138" s="59" t="s">
        <v>39</v>
      </c>
      <c r="F138" s="209">
        <v>1</v>
      </c>
      <c r="G138" s="140"/>
      <c r="H138" s="60">
        <f t="shared" si="22"/>
        <v>0</v>
      </c>
    </row>
    <row r="139" spans="1:46" ht="30" customHeight="1" x14ac:dyDescent="0.2">
      <c r="A139" s="5"/>
      <c r="B139" s="64" t="s">
        <v>2</v>
      </c>
      <c r="C139" s="71" t="s">
        <v>23</v>
      </c>
      <c r="D139" s="2"/>
      <c r="E139" s="1"/>
      <c r="F139" s="98"/>
      <c r="G139" s="5"/>
      <c r="H139" s="7"/>
    </row>
    <row r="140" spans="1:46" s="42" customFormat="1" ht="30" customHeight="1" x14ac:dyDescent="0.2">
      <c r="A140" s="44" t="s">
        <v>62</v>
      </c>
      <c r="B140" s="123" t="s">
        <v>288</v>
      </c>
      <c r="C140" s="124" t="s">
        <v>63</v>
      </c>
      <c r="D140" s="129" t="s">
        <v>152</v>
      </c>
      <c r="E140" s="125"/>
      <c r="F140" s="130"/>
      <c r="G140" s="127"/>
      <c r="H140" s="127"/>
    </row>
    <row r="141" spans="1:46" s="42" customFormat="1" ht="30" customHeight="1" x14ac:dyDescent="0.2">
      <c r="A141" s="44" t="s">
        <v>153</v>
      </c>
      <c r="B141" s="128" t="s">
        <v>33</v>
      </c>
      <c r="C141" s="124" t="s">
        <v>154</v>
      </c>
      <c r="D141" s="129"/>
      <c r="E141" s="125" t="s">
        <v>32</v>
      </c>
      <c r="F141" s="130">
        <v>400</v>
      </c>
      <c r="G141" s="131"/>
      <c r="H141" s="127">
        <f>ROUND(G141*F141,2)</f>
        <v>0</v>
      </c>
    </row>
    <row r="142" spans="1:46" s="42" customFormat="1" ht="30" customHeight="1" x14ac:dyDescent="0.2">
      <c r="A142" s="44" t="s">
        <v>64</v>
      </c>
      <c r="B142" s="128" t="s">
        <v>40</v>
      </c>
      <c r="C142" s="124" t="s">
        <v>155</v>
      </c>
      <c r="D142" s="129"/>
      <c r="E142" s="125" t="s">
        <v>32</v>
      </c>
      <c r="F142" s="130">
        <v>800</v>
      </c>
      <c r="G142" s="131"/>
      <c r="H142" s="127">
        <f>ROUND(G142*F142,2)</f>
        <v>0</v>
      </c>
    </row>
    <row r="143" spans="1:46" ht="30" customHeight="1" x14ac:dyDescent="0.2">
      <c r="A143" s="5"/>
      <c r="B143" s="84" t="s">
        <v>2</v>
      </c>
      <c r="C143" s="71" t="s">
        <v>24</v>
      </c>
      <c r="D143" s="2"/>
      <c r="E143" s="75"/>
      <c r="F143" s="98"/>
      <c r="G143" s="5"/>
      <c r="H143" s="7"/>
    </row>
    <row r="144" spans="1:46" s="61" customFormat="1" ht="30" customHeight="1" x14ac:dyDescent="0.2">
      <c r="A144" s="141"/>
      <c r="B144" s="142" t="s">
        <v>353</v>
      </c>
      <c r="C144" s="124" t="s">
        <v>255</v>
      </c>
      <c r="D144" s="129" t="s">
        <v>199</v>
      </c>
      <c r="E144" s="125" t="s">
        <v>39</v>
      </c>
      <c r="F144" s="143">
        <v>1</v>
      </c>
      <c r="G144" s="144"/>
      <c r="H144" s="145">
        <f t="shared" ref="H144:H146" si="23">ROUND(G144*F144,2)</f>
        <v>0</v>
      </c>
      <c r="I144" s="62"/>
      <c r="AM144" s="63">
        <f>IF(ISNUMBER(SEARCH(".",B144)),1,(IF(ISNUMBER(SEARCH("i)",B144)),2,(IF(ISNUMBER(SEARCH("v)",B144)),2,(IF(ISNUMBER(SEARCH("x)",B144)),2,(IF(ISNUMBER(SEARCH(")",B144)),3,0)))))))))</f>
        <v>1</v>
      </c>
      <c r="AN144" s="63">
        <f>IF(ISBLANK(B144),AN143,IF(AM144=0,B144,AN143))</f>
        <v>0</v>
      </c>
      <c r="AO144" s="63">
        <f t="shared" ref="AO144:AO146" si="24">IF(AM144=1,1+AO143,IF(AM144=0,AO143,IF(AM144&gt;1,AO143,0)))</f>
        <v>1</v>
      </c>
      <c r="AP144" s="63">
        <f t="shared" ref="AP144:AP146" si="25">IF(AM144=2,1+AP143,IF(AM144=3,AP143,0))</f>
        <v>0</v>
      </c>
      <c r="AQ144" s="63" t="str">
        <f t="shared" ref="AQ144:AQ146" si="26">IF(ISNUMBER(AP144),LOWER(ROMAN(AP144)),"")</f>
        <v/>
      </c>
      <c r="AR144" s="63">
        <f t="shared" ref="AR144:AR146" si="27">IF(AM144=3,1+AR143,0)</f>
        <v>0</v>
      </c>
      <c r="AS144" s="63" t="str">
        <f t="shared" ref="AS144:AS146" si="28">IF(AR144&gt;0,LOWER(MID("ABCDEFGHIJKLMNOPQRSTUVWXYZ",AR144,1)),"")</f>
        <v/>
      </c>
      <c r="AT144" s="63" t="str">
        <f>IF(ISBLANK(B144),"",IF(AM144=0,AN144,(IF(AM144=1,CONCATENATE(AN144,".",AO144),IF(AM144=2,AQ144&amp;")",IF(AM144=3,AS144&amp;")","?"))))))</f>
        <v>0.1</v>
      </c>
    </row>
    <row r="145" spans="1:46" s="61" customFormat="1" ht="30" customHeight="1" x14ac:dyDescent="0.2">
      <c r="A145" s="141"/>
      <c r="B145" s="142" t="s">
        <v>536</v>
      </c>
      <c r="C145" s="124" t="s">
        <v>410</v>
      </c>
      <c r="D145" s="129" t="s">
        <v>199</v>
      </c>
      <c r="E145" s="125" t="s">
        <v>49</v>
      </c>
      <c r="F145" s="143">
        <v>5</v>
      </c>
      <c r="G145" s="144"/>
      <c r="H145" s="145">
        <f t="shared" si="23"/>
        <v>0</v>
      </c>
      <c r="I145" s="62"/>
      <c r="AM145" s="63">
        <f>IF(ISNUMBER(SEARCH(".",B145)),1,(IF(ISNUMBER(SEARCH("i)",B145)),2,(IF(ISNUMBER(SEARCH("v)",B145)),2,(IF(ISNUMBER(SEARCH("x)",B145)),2,(IF(ISNUMBER(SEARCH(")",B145)),3,0)))))))))</f>
        <v>1</v>
      </c>
      <c r="AN145" s="63">
        <f>IF(ISBLANK(B145),AN144,IF(AM145=0,B145,AN144))</f>
        <v>0</v>
      </c>
      <c r="AO145" s="63">
        <f t="shared" si="24"/>
        <v>2</v>
      </c>
      <c r="AP145" s="63">
        <f t="shared" si="25"/>
        <v>0</v>
      </c>
      <c r="AQ145" s="63" t="str">
        <f t="shared" si="26"/>
        <v/>
      </c>
      <c r="AR145" s="63">
        <f t="shared" si="27"/>
        <v>0</v>
      </c>
      <c r="AS145" s="63" t="str">
        <f t="shared" si="28"/>
        <v/>
      </c>
      <c r="AT145" s="63" t="str">
        <f>IF(ISBLANK(B145),"",IF(AM145=0,AN145,(IF(AM145=1,CONCATENATE(AN145,".",AO145),IF(AM145=2,AQ145&amp;")",IF(AM145=3,AS145&amp;")","?"))))))</f>
        <v>0.2</v>
      </c>
    </row>
    <row r="146" spans="1:46" s="61" customFormat="1" ht="30" customHeight="1" x14ac:dyDescent="0.2">
      <c r="A146" s="141"/>
      <c r="B146" s="142" t="s">
        <v>648</v>
      </c>
      <c r="C146" s="124" t="s">
        <v>622</v>
      </c>
      <c r="D146" s="129" t="s">
        <v>647</v>
      </c>
      <c r="E146" s="125" t="s">
        <v>623</v>
      </c>
      <c r="F146" s="143">
        <v>10</v>
      </c>
      <c r="G146" s="144"/>
      <c r="H146" s="145">
        <f t="shared" si="23"/>
        <v>0</v>
      </c>
      <c r="I146" s="86"/>
      <c r="J146" s="85"/>
      <c r="AL146" s="87"/>
      <c r="AM146" s="63">
        <f>IF(ISNUMBER(SEARCH(".",B146)),1,(IF(ISNUMBER(SEARCH("i)",B146)),2,(IF(ISNUMBER(SEARCH("v)",B146)),2,(IF(ISNUMBER(SEARCH("x)",B146)),2,(IF(ISNUMBER(SEARCH(")",B146)),3,0)))))))))</f>
        <v>1</v>
      </c>
      <c r="AN146" s="63">
        <f>IF(ISBLANK(B146),AN145,IF(AM146=0,B146,AN145))</f>
        <v>0</v>
      </c>
      <c r="AO146" s="63">
        <f t="shared" si="24"/>
        <v>3</v>
      </c>
      <c r="AP146" s="63">
        <f t="shared" si="25"/>
        <v>0</v>
      </c>
      <c r="AQ146" s="63" t="str">
        <f t="shared" si="26"/>
        <v/>
      </c>
      <c r="AR146" s="63">
        <f t="shared" si="27"/>
        <v>0</v>
      </c>
      <c r="AS146" s="63" t="str">
        <f t="shared" si="28"/>
        <v/>
      </c>
      <c r="AT146" s="63" t="str">
        <f>IF(ISBLANK(B146),"",IF(AM146=0,AN146,(IF(AM146=1,CONCATENATE(AN146,".",AO146),IF(AM146=2,AQ146&amp;")",IF(AM146=3,AS146&amp;")","?"))))))</f>
        <v>0.3</v>
      </c>
    </row>
    <row r="147" spans="1:46" s="17" customFormat="1" ht="30" customHeight="1" thickBot="1" x14ac:dyDescent="0.25">
      <c r="A147" s="18"/>
      <c r="B147" s="146" t="s">
        <v>13</v>
      </c>
      <c r="C147" s="267" t="str">
        <f>C70</f>
        <v>OAKENWALD AVENUE - WICKLOW STREET TO POINT ROAD 
AC REHABILITATION</v>
      </c>
      <c r="D147" s="268"/>
      <c r="E147" s="268"/>
      <c r="F147" s="269"/>
      <c r="G147" s="18" t="s">
        <v>17</v>
      </c>
      <c r="H147" s="18">
        <f>SUM(H70:H146)</f>
        <v>0</v>
      </c>
    </row>
    <row r="148" spans="1:46" s="17" customFormat="1" ht="30" customHeight="1" thickTop="1" x14ac:dyDescent="0.2">
      <c r="A148" s="15"/>
      <c r="B148" s="122" t="s">
        <v>14</v>
      </c>
      <c r="C148" s="264" t="s">
        <v>422</v>
      </c>
      <c r="D148" s="265"/>
      <c r="E148" s="265"/>
      <c r="F148" s="266"/>
      <c r="G148" s="15"/>
      <c r="H148" s="16"/>
    </row>
    <row r="149" spans="1:46" ht="30" customHeight="1" x14ac:dyDescent="0.2">
      <c r="A149" s="5"/>
      <c r="B149" s="64" t="s">
        <v>2</v>
      </c>
      <c r="C149" s="65" t="s">
        <v>19</v>
      </c>
      <c r="D149" s="2"/>
      <c r="E149" s="66" t="s">
        <v>2</v>
      </c>
      <c r="F149" s="66" t="s">
        <v>2</v>
      </c>
      <c r="G149" s="5" t="s">
        <v>2</v>
      </c>
      <c r="H149" s="7"/>
    </row>
    <row r="150" spans="1:46" s="42" customFormat="1" ht="30" customHeight="1" x14ac:dyDescent="0.2">
      <c r="A150" s="40" t="s">
        <v>90</v>
      </c>
      <c r="B150" s="123" t="s">
        <v>216</v>
      </c>
      <c r="C150" s="124" t="s">
        <v>364</v>
      </c>
      <c r="D150" s="41" t="s">
        <v>365</v>
      </c>
      <c r="E150" s="125"/>
      <c r="F150" s="126"/>
      <c r="G150" s="127"/>
      <c r="H150" s="127"/>
    </row>
    <row r="151" spans="1:46" s="42" customFormat="1" ht="30" customHeight="1" x14ac:dyDescent="0.2">
      <c r="A151" s="40" t="s">
        <v>366</v>
      </c>
      <c r="B151" s="128" t="s">
        <v>33</v>
      </c>
      <c r="C151" s="124" t="s">
        <v>367</v>
      </c>
      <c r="D151" s="129" t="s">
        <v>2</v>
      </c>
      <c r="E151" s="125" t="s">
        <v>30</v>
      </c>
      <c r="F151" s="130">
        <v>10</v>
      </c>
      <c r="G151" s="131"/>
      <c r="H151" s="127">
        <f t="shared" ref="H151:H152" si="29">ROUND(G151*F151,2)</f>
        <v>0</v>
      </c>
    </row>
    <row r="152" spans="1:46" s="42" customFormat="1" ht="30" customHeight="1" x14ac:dyDescent="0.2">
      <c r="A152" s="43" t="s">
        <v>37</v>
      </c>
      <c r="B152" s="123" t="s">
        <v>217</v>
      </c>
      <c r="C152" s="124" t="s">
        <v>38</v>
      </c>
      <c r="D152" s="41" t="s">
        <v>365</v>
      </c>
      <c r="E152" s="125" t="s">
        <v>32</v>
      </c>
      <c r="F152" s="130">
        <v>200</v>
      </c>
      <c r="G152" s="131"/>
      <c r="H152" s="127">
        <f t="shared" si="29"/>
        <v>0</v>
      </c>
    </row>
    <row r="153" spans="1:46" ht="30" customHeight="1" x14ac:dyDescent="0.2">
      <c r="A153" s="5"/>
      <c r="B153" s="64" t="s">
        <v>2</v>
      </c>
      <c r="C153" s="71" t="s">
        <v>355</v>
      </c>
      <c r="D153" s="2"/>
      <c r="E153" s="1"/>
      <c r="F153" s="98"/>
      <c r="G153" s="5"/>
      <c r="H153" s="7"/>
    </row>
    <row r="154" spans="1:46" s="42" customFormat="1" ht="30" customHeight="1" x14ac:dyDescent="0.2">
      <c r="A154" s="44" t="s">
        <v>368</v>
      </c>
      <c r="B154" s="123" t="s">
        <v>218</v>
      </c>
      <c r="C154" s="124" t="s">
        <v>369</v>
      </c>
      <c r="D154" s="129" t="s">
        <v>641</v>
      </c>
      <c r="E154" s="125"/>
      <c r="F154" s="130"/>
      <c r="G154" s="127"/>
      <c r="H154" s="127"/>
    </row>
    <row r="155" spans="1:46" s="42" customFormat="1" ht="30" customHeight="1" x14ac:dyDescent="0.2">
      <c r="A155" s="44" t="s">
        <v>411</v>
      </c>
      <c r="B155" s="128" t="s">
        <v>33</v>
      </c>
      <c r="C155" s="124" t="s">
        <v>417</v>
      </c>
      <c r="D155" s="129" t="s">
        <v>2</v>
      </c>
      <c r="E155" s="125" t="s">
        <v>32</v>
      </c>
      <c r="F155" s="130">
        <v>200</v>
      </c>
      <c r="G155" s="131"/>
      <c r="H155" s="127">
        <f>ROUND(G155*F155,2)</f>
        <v>0</v>
      </c>
    </row>
    <row r="156" spans="1:46" s="42" customFormat="1" ht="30" customHeight="1" x14ac:dyDescent="0.2">
      <c r="A156" s="44" t="s">
        <v>370</v>
      </c>
      <c r="B156" s="123" t="s">
        <v>289</v>
      </c>
      <c r="C156" s="124" t="s">
        <v>371</v>
      </c>
      <c r="D156" s="129" t="s">
        <v>641</v>
      </c>
      <c r="E156" s="125"/>
      <c r="F156" s="130"/>
      <c r="G156" s="127"/>
      <c r="H156" s="127"/>
    </row>
    <row r="157" spans="1:46" s="42" customFormat="1" ht="30" customHeight="1" x14ac:dyDescent="0.2">
      <c r="A157" s="44" t="s">
        <v>372</v>
      </c>
      <c r="B157" s="128" t="s">
        <v>33</v>
      </c>
      <c r="C157" s="124" t="s">
        <v>413</v>
      </c>
      <c r="D157" s="129" t="s">
        <v>2</v>
      </c>
      <c r="E157" s="125" t="s">
        <v>32</v>
      </c>
      <c r="F157" s="130">
        <v>10</v>
      </c>
      <c r="G157" s="131"/>
      <c r="H157" s="127">
        <f t="shared" ref="H157:H160" si="30">ROUND(G157*F157,2)</f>
        <v>0</v>
      </c>
    </row>
    <row r="158" spans="1:46" s="42" customFormat="1" ht="30" customHeight="1" x14ac:dyDescent="0.2">
      <c r="A158" s="44" t="s">
        <v>373</v>
      </c>
      <c r="B158" s="128" t="s">
        <v>40</v>
      </c>
      <c r="C158" s="124" t="s">
        <v>414</v>
      </c>
      <c r="D158" s="129" t="s">
        <v>2</v>
      </c>
      <c r="E158" s="125" t="s">
        <v>32</v>
      </c>
      <c r="F158" s="130">
        <v>50</v>
      </c>
      <c r="G158" s="131"/>
      <c r="H158" s="127">
        <f t="shared" si="30"/>
        <v>0</v>
      </c>
    </row>
    <row r="159" spans="1:46" s="42" customFormat="1" ht="30" customHeight="1" x14ac:dyDescent="0.2">
      <c r="A159" s="44" t="s">
        <v>374</v>
      </c>
      <c r="B159" s="128" t="s">
        <v>50</v>
      </c>
      <c r="C159" s="124" t="s">
        <v>415</v>
      </c>
      <c r="D159" s="129" t="s">
        <v>2</v>
      </c>
      <c r="E159" s="125" t="s">
        <v>32</v>
      </c>
      <c r="F159" s="130">
        <v>10</v>
      </c>
      <c r="G159" s="131"/>
      <c r="H159" s="127">
        <f t="shared" si="30"/>
        <v>0</v>
      </c>
    </row>
    <row r="160" spans="1:46" s="42" customFormat="1" ht="30" customHeight="1" x14ac:dyDescent="0.2">
      <c r="A160" s="44" t="s">
        <v>375</v>
      </c>
      <c r="B160" s="128" t="s">
        <v>61</v>
      </c>
      <c r="C160" s="124" t="s">
        <v>416</v>
      </c>
      <c r="D160" s="129" t="s">
        <v>2</v>
      </c>
      <c r="E160" s="125" t="s">
        <v>32</v>
      </c>
      <c r="F160" s="130">
        <v>80</v>
      </c>
      <c r="G160" s="131"/>
      <c r="H160" s="127">
        <f t="shared" si="30"/>
        <v>0</v>
      </c>
    </row>
    <row r="161" spans="1:8" s="42" customFormat="1" ht="30" customHeight="1" x14ac:dyDescent="0.2">
      <c r="A161" s="44" t="s">
        <v>226</v>
      </c>
      <c r="B161" s="142" t="s">
        <v>290</v>
      </c>
      <c r="C161" s="124" t="s">
        <v>227</v>
      </c>
      <c r="D161" s="129" t="s">
        <v>645</v>
      </c>
      <c r="E161" s="125"/>
      <c r="F161" s="130"/>
      <c r="G161" s="127"/>
      <c r="H161" s="127"/>
    </row>
    <row r="162" spans="1:8" s="42" customFormat="1" ht="30" customHeight="1" x14ac:dyDescent="0.2">
      <c r="A162" s="44" t="s">
        <v>228</v>
      </c>
      <c r="B162" s="128" t="s">
        <v>33</v>
      </c>
      <c r="C162" s="124" t="s">
        <v>480</v>
      </c>
      <c r="D162" s="129" t="s">
        <v>2</v>
      </c>
      <c r="E162" s="125" t="s">
        <v>32</v>
      </c>
      <c r="F162" s="130">
        <v>80</v>
      </c>
      <c r="G162" s="131"/>
      <c r="H162" s="127">
        <f t="shared" ref="H162" si="31">ROUND(G162*F162,2)</f>
        <v>0</v>
      </c>
    </row>
    <row r="163" spans="1:8" s="42" customFormat="1" ht="30" customHeight="1" x14ac:dyDescent="0.2">
      <c r="A163" s="44" t="s">
        <v>41</v>
      </c>
      <c r="B163" s="123" t="s">
        <v>291</v>
      </c>
      <c r="C163" s="124" t="s">
        <v>42</v>
      </c>
      <c r="D163" s="129" t="s">
        <v>174</v>
      </c>
      <c r="E163" s="125"/>
      <c r="F163" s="130"/>
      <c r="G163" s="127"/>
      <c r="H163" s="127"/>
    </row>
    <row r="164" spans="1:8" s="42" customFormat="1" ht="30" customHeight="1" x14ac:dyDescent="0.2">
      <c r="A164" s="44" t="s">
        <v>43</v>
      </c>
      <c r="B164" s="128" t="s">
        <v>33</v>
      </c>
      <c r="C164" s="124" t="s">
        <v>44</v>
      </c>
      <c r="D164" s="129" t="s">
        <v>2</v>
      </c>
      <c r="E164" s="125" t="s">
        <v>39</v>
      </c>
      <c r="F164" s="130">
        <v>150</v>
      </c>
      <c r="G164" s="131"/>
      <c r="H164" s="127">
        <f>ROUND(G164*F164,2)</f>
        <v>0</v>
      </c>
    </row>
    <row r="165" spans="1:8" s="42" customFormat="1" ht="30" customHeight="1" x14ac:dyDescent="0.2">
      <c r="A165" s="44" t="s">
        <v>45</v>
      </c>
      <c r="B165" s="123" t="s">
        <v>292</v>
      </c>
      <c r="C165" s="124" t="s">
        <v>46</v>
      </c>
      <c r="D165" s="129" t="s">
        <v>174</v>
      </c>
      <c r="E165" s="125"/>
      <c r="F165" s="130"/>
      <c r="G165" s="127"/>
      <c r="H165" s="127"/>
    </row>
    <row r="166" spans="1:8" s="42" customFormat="1" ht="30" customHeight="1" x14ac:dyDescent="0.2">
      <c r="A166" s="44" t="s">
        <v>47</v>
      </c>
      <c r="B166" s="128" t="s">
        <v>33</v>
      </c>
      <c r="C166" s="124" t="s">
        <v>48</v>
      </c>
      <c r="D166" s="129" t="s">
        <v>2</v>
      </c>
      <c r="E166" s="125" t="s">
        <v>39</v>
      </c>
      <c r="F166" s="130">
        <v>220</v>
      </c>
      <c r="G166" s="131"/>
      <c r="H166" s="127">
        <f>ROUND(G166*F166,2)</f>
        <v>0</v>
      </c>
    </row>
    <row r="167" spans="1:8" s="42" customFormat="1" ht="30" customHeight="1" x14ac:dyDescent="0.2">
      <c r="A167" s="44" t="s">
        <v>384</v>
      </c>
      <c r="B167" s="123" t="s">
        <v>293</v>
      </c>
      <c r="C167" s="124" t="s">
        <v>385</v>
      </c>
      <c r="D167" s="129" t="s">
        <v>644</v>
      </c>
      <c r="E167" s="125"/>
      <c r="F167" s="130"/>
      <c r="G167" s="127"/>
      <c r="H167" s="127"/>
    </row>
    <row r="168" spans="1:8" s="42" customFormat="1" ht="30" customHeight="1" x14ac:dyDescent="0.2">
      <c r="A168" s="44" t="s">
        <v>386</v>
      </c>
      <c r="B168" s="128" t="s">
        <v>33</v>
      </c>
      <c r="C168" s="124" t="s">
        <v>470</v>
      </c>
      <c r="D168" s="129" t="s">
        <v>232</v>
      </c>
      <c r="E168" s="125" t="s">
        <v>32</v>
      </c>
      <c r="F168" s="130">
        <v>30</v>
      </c>
      <c r="G168" s="131"/>
      <c r="H168" s="127">
        <f t="shared" ref="H168" si="32">ROUND(G168*F168,2)</f>
        <v>0</v>
      </c>
    </row>
    <row r="169" spans="1:8" s="42" customFormat="1" ht="30" customHeight="1" x14ac:dyDescent="0.2">
      <c r="A169" s="44" t="s">
        <v>229</v>
      </c>
      <c r="B169" s="123" t="s">
        <v>294</v>
      </c>
      <c r="C169" s="124" t="s">
        <v>230</v>
      </c>
      <c r="D169" s="129" t="s">
        <v>646</v>
      </c>
      <c r="E169" s="125"/>
      <c r="F169" s="130"/>
      <c r="G169" s="127"/>
      <c r="H169" s="127"/>
    </row>
    <row r="170" spans="1:8" s="42" customFormat="1" ht="30" customHeight="1" x14ac:dyDescent="0.2">
      <c r="A170" s="44" t="s">
        <v>231</v>
      </c>
      <c r="B170" s="128" t="s">
        <v>33</v>
      </c>
      <c r="C170" s="124" t="s">
        <v>467</v>
      </c>
      <c r="D170" s="129" t="s">
        <v>232</v>
      </c>
      <c r="E170" s="125"/>
      <c r="F170" s="130"/>
      <c r="G170" s="127"/>
      <c r="H170" s="127"/>
    </row>
    <row r="171" spans="1:8" s="42" customFormat="1" ht="30" customHeight="1" x14ac:dyDescent="0.2">
      <c r="A171" s="44" t="s">
        <v>233</v>
      </c>
      <c r="B171" s="132" t="s">
        <v>104</v>
      </c>
      <c r="C171" s="124" t="s">
        <v>234</v>
      </c>
      <c r="D171" s="129"/>
      <c r="E171" s="125" t="s">
        <v>32</v>
      </c>
      <c r="F171" s="130">
        <v>25</v>
      </c>
      <c r="G171" s="131"/>
      <c r="H171" s="127">
        <f>ROUND(G171*F171,2)</f>
        <v>0</v>
      </c>
    </row>
    <row r="172" spans="1:8" s="42" customFormat="1" ht="30" customHeight="1" x14ac:dyDescent="0.2">
      <c r="A172" s="44" t="s">
        <v>235</v>
      </c>
      <c r="B172" s="132" t="s">
        <v>105</v>
      </c>
      <c r="C172" s="124" t="s">
        <v>236</v>
      </c>
      <c r="D172" s="129"/>
      <c r="E172" s="125" t="s">
        <v>32</v>
      </c>
      <c r="F172" s="130">
        <v>20</v>
      </c>
      <c r="G172" s="131"/>
      <c r="H172" s="127">
        <f>ROUND(G172*F172,2)</f>
        <v>0</v>
      </c>
    </row>
    <row r="173" spans="1:8" s="42" customFormat="1" ht="30" customHeight="1" x14ac:dyDescent="0.2">
      <c r="A173" s="44" t="s">
        <v>261</v>
      </c>
      <c r="B173" s="132" t="s">
        <v>106</v>
      </c>
      <c r="C173" s="124" t="s">
        <v>262</v>
      </c>
      <c r="D173" s="129" t="s">
        <v>2</v>
      </c>
      <c r="E173" s="125" t="s">
        <v>32</v>
      </c>
      <c r="F173" s="130">
        <v>70</v>
      </c>
      <c r="G173" s="131"/>
      <c r="H173" s="127">
        <f>ROUND(G173*F173,2)</f>
        <v>0</v>
      </c>
    </row>
    <row r="174" spans="1:8" s="42" customFormat="1" ht="30" customHeight="1" x14ac:dyDescent="0.2">
      <c r="A174" s="44" t="s">
        <v>263</v>
      </c>
      <c r="B174" s="123" t="s">
        <v>295</v>
      </c>
      <c r="C174" s="124" t="s">
        <v>265</v>
      </c>
      <c r="D174" s="129" t="s">
        <v>102</v>
      </c>
      <c r="E174" s="125" t="s">
        <v>32</v>
      </c>
      <c r="F174" s="157">
        <v>5</v>
      </c>
      <c r="G174" s="131"/>
      <c r="H174" s="127">
        <f t="shared" ref="H174:H176" si="33">ROUND(G174*F174,2)</f>
        <v>0</v>
      </c>
    </row>
    <row r="175" spans="1:8" s="42" customFormat="1" ht="30" customHeight="1" x14ac:dyDescent="0.2">
      <c r="A175" s="44" t="s">
        <v>330</v>
      </c>
      <c r="B175" s="123" t="s">
        <v>296</v>
      </c>
      <c r="C175" s="124" t="s">
        <v>331</v>
      </c>
      <c r="D175" s="129" t="s">
        <v>102</v>
      </c>
      <c r="E175" s="125" t="s">
        <v>32</v>
      </c>
      <c r="F175" s="130">
        <v>5</v>
      </c>
      <c r="G175" s="131"/>
      <c r="H175" s="127">
        <f t="shared" si="33"/>
        <v>0</v>
      </c>
    </row>
    <row r="176" spans="1:8" s="42" customFormat="1" ht="30" customHeight="1" x14ac:dyDescent="0.2">
      <c r="A176" s="44" t="s">
        <v>376</v>
      </c>
      <c r="B176" s="135" t="s">
        <v>297</v>
      </c>
      <c r="C176" s="136" t="s">
        <v>377</v>
      </c>
      <c r="D176" s="148" t="s">
        <v>102</v>
      </c>
      <c r="E176" s="137" t="s">
        <v>32</v>
      </c>
      <c r="F176" s="211">
        <v>5</v>
      </c>
      <c r="G176" s="138"/>
      <c r="H176" s="139">
        <f t="shared" si="33"/>
        <v>0</v>
      </c>
    </row>
    <row r="177" spans="1:8" s="42" customFormat="1" ht="30" customHeight="1" x14ac:dyDescent="0.2">
      <c r="A177" s="44" t="s">
        <v>238</v>
      </c>
      <c r="B177" s="149" t="s">
        <v>298</v>
      </c>
      <c r="C177" s="150" t="s">
        <v>239</v>
      </c>
      <c r="D177" s="151" t="s">
        <v>237</v>
      </c>
      <c r="E177" s="152"/>
      <c r="F177" s="212"/>
      <c r="G177" s="154"/>
      <c r="H177" s="154"/>
    </row>
    <row r="178" spans="1:8" s="42" customFormat="1" ht="30" customHeight="1" x14ac:dyDescent="0.2">
      <c r="A178" s="44" t="s">
        <v>427</v>
      </c>
      <c r="B178" s="128" t="s">
        <v>33</v>
      </c>
      <c r="C178" s="124" t="s">
        <v>426</v>
      </c>
      <c r="D178" s="129" t="s">
        <v>109</v>
      </c>
      <c r="E178" s="125" t="s">
        <v>49</v>
      </c>
      <c r="F178" s="130">
        <v>20</v>
      </c>
      <c r="G178" s="131"/>
      <c r="H178" s="127">
        <f t="shared" ref="H178:H179" si="34">ROUND(G178*F178,2)</f>
        <v>0</v>
      </c>
    </row>
    <row r="179" spans="1:8" s="52" customFormat="1" ht="30" customHeight="1" x14ac:dyDescent="0.2">
      <c r="A179" s="44" t="s">
        <v>382</v>
      </c>
      <c r="B179" s="128" t="s">
        <v>40</v>
      </c>
      <c r="C179" s="124" t="s">
        <v>419</v>
      </c>
      <c r="D179" s="129" t="s">
        <v>383</v>
      </c>
      <c r="E179" s="125" t="s">
        <v>49</v>
      </c>
      <c r="F179" s="130">
        <v>5</v>
      </c>
      <c r="G179" s="131"/>
      <c r="H179" s="127">
        <f t="shared" si="34"/>
        <v>0</v>
      </c>
    </row>
    <row r="180" spans="1:8" s="42" customFormat="1" ht="30" customHeight="1" x14ac:dyDescent="0.2">
      <c r="A180" s="44" t="s">
        <v>107</v>
      </c>
      <c r="B180" s="123" t="s">
        <v>299</v>
      </c>
      <c r="C180" s="124" t="s">
        <v>51</v>
      </c>
      <c r="D180" s="129" t="s">
        <v>643</v>
      </c>
      <c r="E180" s="125"/>
      <c r="F180" s="130"/>
      <c r="G180" s="127"/>
      <c r="H180" s="127"/>
    </row>
    <row r="181" spans="1:8" s="42" customFormat="1" ht="30" customHeight="1" x14ac:dyDescent="0.2">
      <c r="A181" s="44" t="s">
        <v>378</v>
      </c>
      <c r="B181" s="128" t="s">
        <v>33</v>
      </c>
      <c r="C181" s="124" t="s">
        <v>418</v>
      </c>
      <c r="D181" s="129" t="s">
        <v>316</v>
      </c>
      <c r="E181" s="125"/>
      <c r="F181" s="130"/>
      <c r="G181" s="127"/>
      <c r="H181" s="127"/>
    </row>
    <row r="182" spans="1:8" s="42" customFormat="1" ht="30" customHeight="1" x14ac:dyDescent="0.2">
      <c r="A182" s="44" t="s">
        <v>654</v>
      </c>
      <c r="B182" s="49" t="s">
        <v>104</v>
      </c>
      <c r="C182" s="50" t="s">
        <v>327</v>
      </c>
      <c r="D182" s="41"/>
      <c r="E182" s="51" t="s">
        <v>49</v>
      </c>
      <c r="F182" s="208">
        <v>75</v>
      </c>
      <c r="G182" s="131"/>
      <c r="H182" s="48">
        <f>ROUND(G182*F182,2)</f>
        <v>0</v>
      </c>
    </row>
    <row r="183" spans="1:8" s="42" customFormat="1" ht="30" customHeight="1" x14ac:dyDescent="0.2">
      <c r="A183" s="44" t="s">
        <v>655</v>
      </c>
      <c r="B183" s="49" t="s">
        <v>105</v>
      </c>
      <c r="C183" s="50" t="s">
        <v>379</v>
      </c>
      <c r="D183" s="41"/>
      <c r="E183" s="51" t="s">
        <v>49</v>
      </c>
      <c r="F183" s="208">
        <v>20</v>
      </c>
      <c r="G183" s="131"/>
      <c r="H183" s="48">
        <f>ROUND(G183*F183,2)</f>
        <v>0</v>
      </c>
    </row>
    <row r="184" spans="1:8" s="42" customFormat="1" ht="30" customHeight="1" x14ac:dyDescent="0.2">
      <c r="A184" s="44" t="s">
        <v>381</v>
      </c>
      <c r="B184" s="128" t="s">
        <v>40</v>
      </c>
      <c r="C184" s="124" t="s">
        <v>426</v>
      </c>
      <c r="D184" s="129" t="s">
        <v>109</v>
      </c>
      <c r="E184" s="125" t="s">
        <v>49</v>
      </c>
      <c r="F184" s="130">
        <v>15</v>
      </c>
      <c r="G184" s="131"/>
      <c r="H184" s="127">
        <f t="shared" ref="H184:H186" si="35">ROUND(G184*F184,2)</f>
        <v>0</v>
      </c>
    </row>
    <row r="185" spans="1:8" s="52" customFormat="1" ht="30" customHeight="1" x14ac:dyDescent="0.2">
      <c r="A185" s="44" t="s">
        <v>177</v>
      </c>
      <c r="B185" s="128" t="s">
        <v>50</v>
      </c>
      <c r="C185" s="124" t="s">
        <v>419</v>
      </c>
      <c r="D185" s="129" t="s">
        <v>110</v>
      </c>
      <c r="E185" s="125" t="s">
        <v>49</v>
      </c>
      <c r="F185" s="130">
        <v>30</v>
      </c>
      <c r="G185" s="131"/>
      <c r="H185" s="127">
        <f t="shared" si="35"/>
        <v>0</v>
      </c>
    </row>
    <row r="186" spans="1:8" s="42" customFormat="1" ht="30" customHeight="1" x14ac:dyDescent="0.2">
      <c r="A186" s="44" t="s">
        <v>240</v>
      </c>
      <c r="B186" s="123" t="s">
        <v>300</v>
      </c>
      <c r="C186" s="124" t="s">
        <v>241</v>
      </c>
      <c r="D186" s="129" t="s">
        <v>242</v>
      </c>
      <c r="E186" s="125" t="s">
        <v>32</v>
      </c>
      <c r="F186" s="130">
        <v>5</v>
      </c>
      <c r="G186" s="131"/>
      <c r="H186" s="127">
        <f t="shared" si="35"/>
        <v>0</v>
      </c>
    </row>
    <row r="187" spans="1:8" s="42" customFormat="1" ht="30" customHeight="1" x14ac:dyDescent="0.2">
      <c r="A187" s="44" t="s">
        <v>178</v>
      </c>
      <c r="B187" s="123" t="s">
        <v>301</v>
      </c>
      <c r="C187" s="124" t="s">
        <v>179</v>
      </c>
      <c r="D187" s="129" t="s">
        <v>387</v>
      </c>
      <c r="E187" s="133"/>
      <c r="F187" s="130"/>
      <c r="G187" s="127"/>
      <c r="H187" s="127"/>
    </row>
    <row r="188" spans="1:8" s="42" customFormat="1" ht="30" customHeight="1" x14ac:dyDescent="0.2">
      <c r="A188" s="44" t="s">
        <v>243</v>
      </c>
      <c r="B188" s="128" t="s">
        <v>33</v>
      </c>
      <c r="C188" s="124" t="s">
        <v>244</v>
      </c>
      <c r="D188" s="129"/>
      <c r="E188" s="125"/>
      <c r="F188" s="130"/>
      <c r="G188" s="127"/>
      <c r="H188" s="127"/>
    </row>
    <row r="189" spans="1:8" s="42" customFormat="1" ht="30" customHeight="1" x14ac:dyDescent="0.2">
      <c r="A189" s="44" t="s">
        <v>180</v>
      </c>
      <c r="B189" s="132" t="s">
        <v>104</v>
      </c>
      <c r="C189" s="124" t="s">
        <v>122</v>
      </c>
      <c r="D189" s="129"/>
      <c r="E189" s="125" t="s">
        <v>34</v>
      </c>
      <c r="F189" s="130">
        <v>550</v>
      </c>
      <c r="G189" s="131"/>
      <c r="H189" s="127">
        <f>ROUND(G189*F189,2)</f>
        <v>0</v>
      </c>
    </row>
    <row r="190" spans="1:8" s="42" customFormat="1" ht="30" customHeight="1" x14ac:dyDescent="0.2">
      <c r="A190" s="44" t="s">
        <v>181</v>
      </c>
      <c r="B190" s="128" t="s">
        <v>40</v>
      </c>
      <c r="C190" s="124" t="s">
        <v>70</v>
      </c>
      <c r="D190" s="129"/>
      <c r="E190" s="125"/>
      <c r="F190" s="130"/>
      <c r="G190" s="127"/>
      <c r="H190" s="127"/>
    </row>
    <row r="191" spans="1:8" s="42" customFormat="1" ht="30" customHeight="1" x14ac:dyDescent="0.2">
      <c r="A191" s="44" t="s">
        <v>182</v>
      </c>
      <c r="B191" s="132" t="s">
        <v>104</v>
      </c>
      <c r="C191" s="124" t="s">
        <v>122</v>
      </c>
      <c r="D191" s="129"/>
      <c r="E191" s="125" t="s">
        <v>34</v>
      </c>
      <c r="F191" s="130">
        <v>100</v>
      </c>
      <c r="G191" s="131"/>
      <c r="H191" s="127">
        <f>ROUND(G191*F191,2)</f>
        <v>0</v>
      </c>
    </row>
    <row r="192" spans="1:8" s="42" customFormat="1" ht="30" customHeight="1" x14ac:dyDescent="0.2">
      <c r="A192" s="44" t="s">
        <v>111</v>
      </c>
      <c r="B192" s="123" t="s">
        <v>302</v>
      </c>
      <c r="C192" s="124" t="s">
        <v>113</v>
      </c>
      <c r="D192" s="129" t="s">
        <v>245</v>
      </c>
      <c r="E192" s="125"/>
      <c r="F192" s="130"/>
      <c r="G192" s="127"/>
      <c r="H192" s="127"/>
    </row>
    <row r="193" spans="1:8" s="42" customFormat="1" ht="30" customHeight="1" x14ac:dyDescent="0.2">
      <c r="A193" s="44" t="s">
        <v>114</v>
      </c>
      <c r="B193" s="128" t="s">
        <v>33</v>
      </c>
      <c r="C193" s="124" t="s">
        <v>246</v>
      </c>
      <c r="D193" s="129" t="s">
        <v>2</v>
      </c>
      <c r="E193" s="125" t="s">
        <v>32</v>
      </c>
      <c r="F193" s="130">
        <v>600</v>
      </c>
      <c r="G193" s="131"/>
      <c r="H193" s="127">
        <f t="shared" ref="H193:H196" si="36">ROUND(G193*F193,2)</f>
        <v>0</v>
      </c>
    </row>
    <row r="194" spans="1:8" s="42" customFormat="1" ht="30" customHeight="1" x14ac:dyDescent="0.2">
      <c r="A194" s="44" t="s">
        <v>388</v>
      </c>
      <c r="B194" s="123" t="s">
        <v>303</v>
      </c>
      <c r="C194" s="124" t="s">
        <v>389</v>
      </c>
      <c r="D194" s="129" t="s">
        <v>212</v>
      </c>
      <c r="E194" s="125"/>
      <c r="F194" s="157"/>
      <c r="G194" s="127"/>
      <c r="H194" s="127">
        <f t="shared" si="36"/>
        <v>0</v>
      </c>
    </row>
    <row r="195" spans="1:8" s="42" customFormat="1" ht="30" customHeight="1" x14ac:dyDescent="0.2">
      <c r="A195" s="44" t="s">
        <v>390</v>
      </c>
      <c r="B195" s="128" t="s">
        <v>33</v>
      </c>
      <c r="C195" s="124" t="s">
        <v>391</v>
      </c>
      <c r="D195" s="129"/>
      <c r="E195" s="125" t="s">
        <v>32</v>
      </c>
      <c r="F195" s="157">
        <v>300</v>
      </c>
      <c r="G195" s="131"/>
      <c r="H195" s="127">
        <f t="shared" si="36"/>
        <v>0</v>
      </c>
    </row>
    <row r="196" spans="1:8" s="42" customFormat="1" ht="30" customHeight="1" x14ac:dyDescent="0.2">
      <c r="A196" s="44" t="s">
        <v>115</v>
      </c>
      <c r="B196" s="123" t="s">
        <v>304</v>
      </c>
      <c r="C196" s="124" t="s">
        <v>117</v>
      </c>
      <c r="D196" s="129" t="s">
        <v>184</v>
      </c>
      <c r="E196" s="125" t="s">
        <v>39</v>
      </c>
      <c r="F196" s="157">
        <v>6</v>
      </c>
      <c r="G196" s="131"/>
      <c r="H196" s="127">
        <f t="shared" si="36"/>
        <v>0</v>
      </c>
    </row>
    <row r="197" spans="1:8" ht="30" customHeight="1" x14ac:dyDescent="0.2">
      <c r="A197" s="5"/>
      <c r="B197" s="74" t="s">
        <v>2</v>
      </c>
      <c r="C197" s="71" t="s">
        <v>412</v>
      </c>
      <c r="D197" s="2"/>
      <c r="E197" s="75"/>
      <c r="F197" s="98"/>
      <c r="G197" s="5"/>
      <c r="H197" s="7"/>
    </row>
    <row r="198" spans="1:8" s="42" customFormat="1" ht="30" customHeight="1" x14ac:dyDescent="0.2">
      <c r="A198" s="43" t="s">
        <v>56</v>
      </c>
      <c r="B198" s="123" t="s">
        <v>305</v>
      </c>
      <c r="C198" s="124" t="s">
        <v>57</v>
      </c>
      <c r="D198" s="129" t="s">
        <v>124</v>
      </c>
      <c r="E198" s="125" t="s">
        <v>49</v>
      </c>
      <c r="F198" s="157">
        <v>1500</v>
      </c>
      <c r="G198" s="131"/>
      <c r="H198" s="127">
        <f>ROUND(G198*F198,2)</f>
        <v>0</v>
      </c>
    </row>
    <row r="199" spans="1:8" ht="30" customHeight="1" x14ac:dyDescent="0.2">
      <c r="A199" s="5"/>
      <c r="B199" s="74" t="s">
        <v>2</v>
      </c>
      <c r="C199" s="71" t="s">
        <v>21</v>
      </c>
      <c r="D199" s="2"/>
      <c r="E199" s="75"/>
      <c r="F199" s="98"/>
      <c r="G199" s="5"/>
      <c r="H199" s="7"/>
    </row>
    <row r="200" spans="1:8" s="42" customFormat="1" ht="30" customHeight="1" x14ac:dyDescent="0.2">
      <c r="A200" s="43" t="s">
        <v>159</v>
      </c>
      <c r="B200" s="123" t="s">
        <v>306</v>
      </c>
      <c r="C200" s="124" t="s">
        <v>160</v>
      </c>
      <c r="D200" s="129" t="s">
        <v>128</v>
      </c>
      <c r="E200" s="125"/>
      <c r="F200" s="157"/>
      <c r="G200" s="127"/>
      <c r="H200" s="134"/>
    </row>
    <row r="201" spans="1:8" s="42" customFormat="1" ht="30" customHeight="1" x14ac:dyDescent="0.2">
      <c r="A201" s="43" t="s">
        <v>161</v>
      </c>
      <c r="B201" s="128" t="s">
        <v>33</v>
      </c>
      <c r="C201" s="124" t="s">
        <v>162</v>
      </c>
      <c r="D201" s="129"/>
      <c r="E201" s="125" t="s">
        <v>39</v>
      </c>
      <c r="F201" s="157">
        <v>8</v>
      </c>
      <c r="G201" s="131"/>
      <c r="H201" s="127">
        <f>ROUND(G201*F201,2)</f>
        <v>0</v>
      </c>
    </row>
    <row r="202" spans="1:8" s="42" customFormat="1" ht="30" customHeight="1" x14ac:dyDescent="0.2">
      <c r="A202" s="43" t="s">
        <v>131</v>
      </c>
      <c r="B202" s="123" t="s">
        <v>307</v>
      </c>
      <c r="C202" s="124" t="s">
        <v>133</v>
      </c>
      <c r="D202" s="129" t="s">
        <v>128</v>
      </c>
      <c r="E202" s="125"/>
      <c r="F202" s="157"/>
      <c r="G202" s="127"/>
      <c r="H202" s="134"/>
    </row>
    <row r="203" spans="1:8" s="42" customFormat="1" ht="30" customHeight="1" x14ac:dyDescent="0.2">
      <c r="A203" s="43" t="s">
        <v>134</v>
      </c>
      <c r="B203" s="128" t="s">
        <v>33</v>
      </c>
      <c r="C203" s="124" t="s">
        <v>135</v>
      </c>
      <c r="D203" s="129"/>
      <c r="E203" s="125"/>
      <c r="F203" s="157"/>
      <c r="G203" s="127"/>
      <c r="H203" s="134"/>
    </row>
    <row r="204" spans="1:8" s="42" customFormat="1" ht="30" customHeight="1" x14ac:dyDescent="0.2">
      <c r="A204" s="43" t="s">
        <v>191</v>
      </c>
      <c r="B204" s="132" t="s">
        <v>104</v>
      </c>
      <c r="C204" s="124" t="s">
        <v>393</v>
      </c>
      <c r="D204" s="129"/>
      <c r="E204" s="125" t="s">
        <v>49</v>
      </c>
      <c r="F204" s="157">
        <v>40</v>
      </c>
      <c r="G204" s="131"/>
      <c r="H204" s="127">
        <f>ROUND(G204*F204,2)</f>
        <v>0</v>
      </c>
    </row>
    <row r="205" spans="1:8" s="42" customFormat="1" ht="30" customHeight="1" x14ac:dyDescent="0.2">
      <c r="A205" s="43" t="s">
        <v>163</v>
      </c>
      <c r="B205" s="135" t="s">
        <v>308</v>
      </c>
      <c r="C205" s="136" t="s">
        <v>164</v>
      </c>
      <c r="D205" s="148" t="s">
        <v>128</v>
      </c>
      <c r="E205" s="137" t="s">
        <v>49</v>
      </c>
      <c r="F205" s="159">
        <v>10</v>
      </c>
      <c r="G205" s="138"/>
      <c r="H205" s="139">
        <f>ROUND(G205*F205,2)</f>
        <v>0</v>
      </c>
    </row>
    <row r="206" spans="1:8" s="55" customFormat="1" ht="30" customHeight="1" x14ac:dyDescent="0.2">
      <c r="A206" s="43" t="s">
        <v>78</v>
      </c>
      <c r="B206" s="149" t="s">
        <v>309</v>
      </c>
      <c r="C206" s="217" t="s">
        <v>247</v>
      </c>
      <c r="D206" s="103" t="s">
        <v>253</v>
      </c>
      <c r="E206" s="152"/>
      <c r="F206" s="213"/>
      <c r="G206" s="154"/>
      <c r="H206" s="160"/>
    </row>
    <row r="207" spans="1:8" s="42" customFormat="1" ht="30" customHeight="1" x14ac:dyDescent="0.2">
      <c r="A207" s="43" t="s">
        <v>79</v>
      </c>
      <c r="B207" s="128" t="s">
        <v>33</v>
      </c>
      <c r="C207" s="56" t="s">
        <v>317</v>
      </c>
      <c r="D207" s="129"/>
      <c r="E207" s="125" t="s">
        <v>39</v>
      </c>
      <c r="F207" s="157">
        <v>2</v>
      </c>
      <c r="G207" s="131"/>
      <c r="H207" s="127">
        <f t="shared" ref="H207:H209" si="37">ROUND(G207*F207,2)</f>
        <v>0</v>
      </c>
    </row>
    <row r="208" spans="1:8" s="42" customFormat="1" ht="30" customHeight="1" x14ac:dyDescent="0.2">
      <c r="A208" s="43" t="s">
        <v>80</v>
      </c>
      <c r="B208" s="128" t="s">
        <v>40</v>
      </c>
      <c r="C208" s="56" t="s">
        <v>318</v>
      </c>
      <c r="D208" s="129"/>
      <c r="E208" s="125" t="s">
        <v>39</v>
      </c>
      <c r="F208" s="157">
        <v>2</v>
      </c>
      <c r="G208" s="131"/>
      <c r="H208" s="127">
        <f t="shared" si="37"/>
        <v>0</v>
      </c>
    </row>
    <row r="209" spans="1:8" s="42" customFormat="1" ht="30" customHeight="1" x14ac:dyDescent="0.2">
      <c r="A209" s="43" t="s">
        <v>192</v>
      </c>
      <c r="B209" s="128" t="s">
        <v>50</v>
      </c>
      <c r="C209" s="56" t="s">
        <v>394</v>
      </c>
      <c r="D209" s="129"/>
      <c r="E209" s="125" t="s">
        <v>39</v>
      </c>
      <c r="F209" s="157">
        <v>2</v>
      </c>
      <c r="G209" s="131"/>
      <c r="H209" s="127">
        <f t="shared" si="37"/>
        <v>0</v>
      </c>
    </row>
    <row r="210" spans="1:8" s="55" customFormat="1" ht="30" customHeight="1" x14ac:dyDescent="0.2">
      <c r="A210" s="43" t="s">
        <v>193</v>
      </c>
      <c r="B210" s="123" t="s">
        <v>310</v>
      </c>
      <c r="C210" s="155" t="s">
        <v>194</v>
      </c>
      <c r="D210" s="129" t="s">
        <v>128</v>
      </c>
      <c r="E210" s="125"/>
      <c r="F210" s="157"/>
      <c r="G210" s="127"/>
      <c r="H210" s="134"/>
    </row>
    <row r="211" spans="1:8" s="55" customFormat="1" ht="30" customHeight="1" x14ac:dyDescent="0.2">
      <c r="A211" s="43" t="s">
        <v>195</v>
      </c>
      <c r="B211" s="128" t="s">
        <v>33</v>
      </c>
      <c r="C211" s="155" t="s">
        <v>196</v>
      </c>
      <c r="D211" s="129"/>
      <c r="E211" s="125" t="s">
        <v>39</v>
      </c>
      <c r="F211" s="157">
        <v>8</v>
      </c>
      <c r="G211" s="131"/>
      <c r="H211" s="127">
        <f>ROUND(G211*F211,2)</f>
        <v>0</v>
      </c>
    </row>
    <row r="212" spans="1:8" ht="30" customHeight="1" x14ac:dyDescent="0.2">
      <c r="A212" s="5"/>
      <c r="B212" s="78" t="s">
        <v>2</v>
      </c>
      <c r="C212" s="71" t="s">
        <v>22</v>
      </c>
      <c r="D212" s="2"/>
      <c r="E212" s="75"/>
      <c r="F212" s="98"/>
      <c r="G212" s="5"/>
      <c r="H212" s="7"/>
    </row>
    <row r="213" spans="1:8" s="42" customFormat="1" ht="30" customHeight="1" x14ac:dyDescent="0.2">
      <c r="A213" s="43" t="s">
        <v>58</v>
      </c>
      <c r="B213" s="123" t="s">
        <v>347</v>
      </c>
      <c r="C213" s="56" t="s">
        <v>252</v>
      </c>
      <c r="D213" s="54" t="s">
        <v>253</v>
      </c>
      <c r="E213" s="125" t="s">
        <v>39</v>
      </c>
      <c r="F213" s="157">
        <v>5</v>
      </c>
      <c r="G213" s="131"/>
      <c r="H213" s="127">
        <f>ROUND(G213*F213,2)</f>
        <v>0</v>
      </c>
    </row>
    <row r="214" spans="1:8" s="42" customFormat="1" ht="30" customHeight="1" x14ac:dyDescent="0.2">
      <c r="A214" s="43" t="s">
        <v>71</v>
      </c>
      <c r="B214" s="123" t="s">
        <v>348</v>
      </c>
      <c r="C214" s="124" t="s">
        <v>81</v>
      </c>
      <c r="D214" s="129" t="s">
        <v>128</v>
      </c>
      <c r="E214" s="125"/>
      <c r="F214" s="157"/>
      <c r="G214" s="127"/>
      <c r="H214" s="134"/>
    </row>
    <row r="215" spans="1:8" s="42" customFormat="1" ht="30" customHeight="1" x14ac:dyDescent="0.2">
      <c r="A215" s="43" t="s">
        <v>82</v>
      </c>
      <c r="B215" s="128" t="s">
        <v>33</v>
      </c>
      <c r="C215" s="124" t="s">
        <v>150</v>
      </c>
      <c r="D215" s="129"/>
      <c r="E215" s="125" t="s">
        <v>72</v>
      </c>
      <c r="F215" s="157">
        <v>1</v>
      </c>
      <c r="G215" s="131"/>
      <c r="H215" s="127">
        <f>ROUND(G215*F215,2)</f>
        <v>0</v>
      </c>
    </row>
    <row r="216" spans="1:8" s="42" customFormat="1" ht="30" customHeight="1" x14ac:dyDescent="0.2">
      <c r="A216" s="43" t="s">
        <v>59</v>
      </c>
      <c r="B216" s="123" t="s">
        <v>349</v>
      </c>
      <c r="C216" s="56" t="s">
        <v>254</v>
      </c>
      <c r="D216" s="54" t="s">
        <v>253</v>
      </c>
      <c r="E216" s="125"/>
      <c r="F216" s="157"/>
      <c r="G216" s="127"/>
      <c r="H216" s="134"/>
    </row>
    <row r="217" spans="1:8" s="42" customFormat="1" ht="30" customHeight="1" x14ac:dyDescent="0.2">
      <c r="A217" s="43" t="s">
        <v>204</v>
      </c>
      <c r="B217" s="128" t="s">
        <v>33</v>
      </c>
      <c r="C217" s="124" t="s">
        <v>205</v>
      </c>
      <c r="D217" s="129"/>
      <c r="E217" s="125" t="s">
        <v>39</v>
      </c>
      <c r="F217" s="157">
        <v>5</v>
      </c>
      <c r="G217" s="131"/>
      <c r="H217" s="127">
        <f t="shared" ref="H217:H222" si="38">ROUND(G217*F217,2)</f>
        <v>0</v>
      </c>
    </row>
    <row r="218" spans="1:8" s="42" customFormat="1" ht="30" customHeight="1" x14ac:dyDescent="0.2">
      <c r="A218" s="43" t="s">
        <v>60</v>
      </c>
      <c r="B218" s="128" t="s">
        <v>40</v>
      </c>
      <c r="C218" s="124" t="s">
        <v>151</v>
      </c>
      <c r="D218" s="129"/>
      <c r="E218" s="125" t="s">
        <v>39</v>
      </c>
      <c r="F218" s="157">
        <v>7</v>
      </c>
      <c r="G218" s="131"/>
      <c r="H218" s="127">
        <f t="shared" si="38"/>
        <v>0</v>
      </c>
    </row>
    <row r="219" spans="1:8" s="42" customFormat="1" ht="30" customHeight="1" x14ac:dyDescent="0.2">
      <c r="A219" s="43" t="s">
        <v>73</v>
      </c>
      <c r="B219" s="123" t="s">
        <v>350</v>
      </c>
      <c r="C219" s="124" t="s">
        <v>83</v>
      </c>
      <c r="D219" s="54" t="s">
        <v>253</v>
      </c>
      <c r="E219" s="125" t="s">
        <v>39</v>
      </c>
      <c r="F219" s="157">
        <v>2</v>
      </c>
      <c r="G219" s="131"/>
      <c r="H219" s="127">
        <f t="shared" si="38"/>
        <v>0</v>
      </c>
    </row>
    <row r="220" spans="1:8" s="42" customFormat="1" ht="30" customHeight="1" x14ac:dyDescent="0.2">
      <c r="A220" s="43" t="s">
        <v>74</v>
      </c>
      <c r="B220" s="123" t="s">
        <v>351</v>
      </c>
      <c r="C220" s="124" t="s">
        <v>84</v>
      </c>
      <c r="D220" s="54" t="s">
        <v>253</v>
      </c>
      <c r="E220" s="125" t="s">
        <v>39</v>
      </c>
      <c r="F220" s="157">
        <v>2</v>
      </c>
      <c r="G220" s="131"/>
      <c r="H220" s="127">
        <f t="shared" si="38"/>
        <v>0</v>
      </c>
    </row>
    <row r="221" spans="1:8" s="42" customFormat="1" ht="30" customHeight="1" x14ac:dyDescent="0.2">
      <c r="A221" s="43" t="s">
        <v>75</v>
      </c>
      <c r="B221" s="123" t="s">
        <v>352</v>
      </c>
      <c r="C221" s="124" t="s">
        <v>85</v>
      </c>
      <c r="D221" s="54" t="s">
        <v>253</v>
      </c>
      <c r="E221" s="125" t="s">
        <v>39</v>
      </c>
      <c r="F221" s="157">
        <v>1</v>
      </c>
      <c r="G221" s="131"/>
      <c r="H221" s="127">
        <f t="shared" si="38"/>
        <v>0</v>
      </c>
    </row>
    <row r="222" spans="1:8" s="42" customFormat="1" ht="30" customHeight="1" x14ac:dyDescent="0.2">
      <c r="A222" s="57" t="s">
        <v>284</v>
      </c>
      <c r="B222" s="58" t="s">
        <v>354</v>
      </c>
      <c r="C222" s="56" t="s">
        <v>286</v>
      </c>
      <c r="D222" s="54" t="s">
        <v>253</v>
      </c>
      <c r="E222" s="59" t="s">
        <v>39</v>
      </c>
      <c r="F222" s="209">
        <v>1</v>
      </c>
      <c r="G222" s="140"/>
      <c r="H222" s="60">
        <f t="shared" si="38"/>
        <v>0</v>
      </c>
    </row>
    <row r="223" spans="1:8" ht="30" customHeight="1" x14ac:dyDescent="0.2">
      <c r="A223" s="5"/>
      <c r="B223" s="64" t="s">
        <v>2</v>
      </c>
      <c r="C223" s="71" t="s">
        <v>23</v>
      </c>
      <c r="D223" s="2"/>
      <c r="E223" s="1"/>
      <c r="F223" s="98"/>
      <c r="G223" s="5"/>
      <c r="H223" s="7"/>
    </row>
    <row r="224" spans="1:8" s="42" customFormat="1" ht="30" customHeight="1" x14ac:dyDescent="0.2">
      <c r="A224" s="44" t="s">
        <v>62</v>
      </c>
      <c r="B224" s="123" t="s">
        <v>537</v>
      </c>
      <c r="C224" s="124" t="s">
        <v>63</v>
      </c>
      <c r="D224" s="129" t="s">
        <v>152</v>
      </c>
      <c r="E224" s="125"/>
      <c r="F224" s="130"/>
      <c r="G224" s="127"/>
      <c r="H224" s="127"/>
    </row>
    <row r="225" spans="1:8" s="42" customFormat="1" ht="30" customHeight="1" x14ac:dyDescent="0.2">
      <c r="A225" s="44" t="s">
        <v>153</v>
      </c>
      <c r="B225" s="128" t="s">
        <v>33</v>
      </c>
      <c r="C225" s="124" t="s">
        <v>154</v>
      </c>
      <c r="D225" s="129"/>
      <c r="E225" s="125" t="s">
        <v>32</v>
      </c>
      <c r="F225" s="130">
        <v>200</v>
      </c>
      <c r="G225" s="131"/>
      <c r="H225" s="127">
        <f>ROUND(G225*F225,2)</f>
        <v>0</v>
      </c>
    </row>
    <row r="226" spans="1:8" s="17" customFormat="1" ht="30" customHeight="1" thickBot="1" x14ac:dyDescent="0.25">
      <c r="A226" s="18"/>
      <c r="B226" s="146" t="s">
        <v>14</v>
      </c>
      <c r="C226" s="267" t="str">
        <f>C148</f>
        <v>ROSLYN ROAD - OSBORNE STREET TO ROSLYN CRESCENT 
MINOR REHABILITATION</v>
      </c>
      <c r="D226" s="268"/>
      <c r="E226" s="268"/>
      <c r="F226" s="269"/>
      <c r="G226" s="18" t="s">
        <v>17</v>
      </c>
      <c r="H226" s="18">
        <f>SUM(H151:H225)</f>
        <v>0</v>
      </c>
    </row>
    <row r="227" spans="1:8" s="17" customFormat="1" ht="30" customHeight="1" thickTop="1" x14ac:dyDescent="0.2">
      <c r="A227" s="15"/>
      <c r="B227" s="122" t="s">
        <v>15</v>
      </c>
      <c r="C227" s="264" t="s">
        <v>423</v>
      </c>
      <c r="D227" s="265"/>
      <c r="E227" s="265"/>
      <c r="F227" s="266"/>
      <c r="G227" s="15"/>
      <c r="H227" s="16"/>
    </row>
    <row r="228" spans="1:8" ht="30" customHeight="1" x14ac:dyDescent="0.2">
      <c r="A228" s="5"/>
      <c r="B228" s="64" t="s">
        <v>2</v>
      </c>
      <c r="C228" s="65" t="s">
        <v>19</v>
      </c>
      <c r="D228" s="2"/>
      <c r="E228" s="66" t="s">
        <v>2</v>
      </c>
      <c r="F228" s="66" t="s">
        <v>2</v>
      </c>
      <c r="G228" s="5"/>
      <c r="H228" s="7"/>
    </row>
    <row r="229" spans="1:8" s="42" customFormat="1" ht="30" customHeight="1" x14ac:dyDescent="0.2">
      <c r="A229" s="40" t="s">
        <v>90</v>
      </c>
      <c r="B229" s="123" t="s">
        <v>311</v>
      </c>
      <c r="C229" s="124" t="s">
        <v>364</v>
      </c>
      <c r="D229" s="41" t="s">
        <v>365</v>
      </c>
      <c r="E229" s="125"/>
      <c r="F229" s="126"/>
      <c r="G229" s="127"/>
      <c r="H229" s="127"/>
    </row>
    <row r="230" spans="1:8" s="42" customFormat="1" ht="30" customHeight="1" x14ac:dyDescent="0.2">
      <c r="A230" s="40" t="s">
        <v>366</v>
      </c>
      <c r="B230" s="128" t="s">
        <v>33</v>
      </c>
      <c r="C230" s="124" t="s">
        <v>367</v>
      </c>
      <c r="D230" s="129" t="s">
        <v>2</v>
      </c>
      <c r="E230" s="125" t="s">
        <v>30</v>
      </c>
      <c r="F230" s="130">
        <v>10</v>
      </c>
      <c r="G230" s="131"/>
      <c r="H230" s="127">
        <f t="shared" ref="H230:H231" si="39">ROUND(G230*F230,2)</f>
        <v>0</v>
      </c>
    </row>
    <row r="231" spans="1:8" s="42" customFormat="1" ht="30" customHeight="1" x14ac:dyDescent="0.2">
      <c r="A231" s="43" t="s">
        <v>37</v>
      </c>
      <c r="B231" s="123" t="s">
        <v>219</v>
      </c>
      <c r="C231" s="124" t="s">
        <v>38</v>
      </c>
      <c r="D231" s="41" t="s">
        <v>365</v>
      </c>
      <c r="E231" s="125" t="s">
        <v>32</v>
      </c>
      <c r="F231" s="130">
        <v>200</v>
      </c>
      <c r="G231" s="131"/>
      <c r="H231" s="127">
        <f t="shared" si="39"/>
        <v>0</v>
      </c>
    </row>
    <row r="232" spans="1:8" ht="30" customHeight="1" x14ac:dyDescent="0.2">
      <c r="A232" s="5"/>
      <c r="B232" s="64" t="s">
        <v>2</v>
      </c>
      <c r="C232" s="71" t="s">
        <v>355</v>
      </c>
      <c r="D232" s="2"/>
      <c r="E232" s="1"/>
      <c r="F232" s="98"/>
      <c r="G232" s="5"/>
      <c r="H232" s="7"/>
    </row>
    <row r="233" spans="1:8" s="42" customFormat="1" ht="30" customHeight="1" x14ac:dyDescent="0.2">
      <c r="A233" s="44" t="s">
        <v>368</v>
      </c>
      <c r="B233" s="123" t="s">
        <v>220</v>
      </c>
      <c r="C233" s="124" t="s">
        <v>369</v>
      </c>
      <c r="D233" s="129" t="s">
        <v>641</v>
      </c>
      <c r="E233" s="125"/>
      <c r="F233" s="130"/>
      <c r="G233" s="127"/>
      <c r="H233" s="127"/>
    </row>
    <row r="234" spans="1:8" s="42" customFormat="1" ht="30" customHeight="1" x14ac:dyDescent="0.2">
      <c r="A234" s="44" t="s">
        <v>468</v>
      </c>
      <c r="B234" s="128" t="s">
        <v>33</v>
      </c>
      <c r="C234" s="124" t="s">
        <v>481</v>
      </c>
      <c r="D234" s="129" t="s">
        <v>2</v>
      </c>
      <c r="E234" s="125" t="s">
        <v>32</v>
      </c>
      <c r="F234" s="130">
        <v>150</v>
      </c>
      <c r="G234" s="131"/>
      <c r="H234" s="127">
        <f>ROUND(G234*F234,2)</f>
        <v>0</v>
      </c>
    </row>
    <row r="235" spans="1:8" s="42" customFormat="1" ht="30" customHeight="1" x14ac:dyDescent="0.2">
      <c r="A235" s="44" t="s">
        <v>370</v>
      </c>
      <c r="B235" s="123" t="s">
        <v>221</v>
      </c>
      <c r="C235" s="124" t="s">
        <v>371</v>
      </c>
      <c r="D235" s="129" t="s">
        <v>641</v>
      </c>
      <c r="E235" s="125"/>
      <c r="F235" s="130"/>
      <c r="G235" s="127"/>
      <c r="H235" s="127"/>
    </row>
    <row r="236" spans="1:8" s="42" customFormat="1" ht="30" customHeight="1" x14ac:dyDescent="0.2">
      <c r="A236" s="44" t="s">
        <v>462</v>
      </c>
      <c r="B236" s="128" t="s">
        <v>33</v>
      </c>
      <c r="C236" s="124" t="s">
        <v>476</v>
      </c>
      <c r="D236" s="129" t="s">
        <v>2</v>
      </c>
      <c r="E236" s="125" t="s">
        <v>32</v>
      </c>
      <c r="F236" s="130">
        <v>15</v>
      </c>
      <c r="G236" s="131"/>
      <c r="H236" s="127">
        <f t="shared" ref="H236:H239" si="40">ROUND(G236*F236,2)</f>
        <v>0</v>
      </c>
    </row>
    <row r="237" spans="1:8" s="42" customFormat="1" ht="30" customHeight="1" x14ac:dyDescent="0.2">
      <c r="A237" s="44" t="s">
        <v>463</v>
      </c>
      <c r="B237" s="128" t="s">
        <v>40</v>
      </c>
      <c r="C237" s="124" t="s">
        <v>477</v>
      </c>
      <c r="D237" s="129" t="s">
        <v>2</v>
      </c>
      <c r="E237" s="125" t="s">
        <v>32</v>
      </c>
      <c r="F237" s="130">
        <v>75</v>
      </c>
      <c r="G237" s="131"/>
      <c r="H237" s="127">
        <f t="shared" si="40"/>
        <v>0</v>
      </c>
    </row>
    <row r="238" spans="1:8" s="42" customFormat="1" ht="30" customHeight="1" x14ac:dyDescent="0.2">
      <c r="A238" s="44" t="s">
        <v>464</v>
      </c>
      <c r="B238" s="128" t="s">
        <v>50</v>
      </c>
      <c r="C238" s="124" t="s">
        <v>478</v>
      </c>
      <c r="D238" s="129" t="s">
        <v>2</v>
      </c>
      <c r="E238" s="125" t="s">
        <v>32</v>
      </c>
      <c r="F238" s="130">
        <v>10</v>
      </c>
      <c r="G238" s="131"/>
      <c r="H238" s="127">
        <f t="shared" si="40"/>
        <v>0</v>
      </c>
    </row>
    <row r="239" spans="1:8" s="42" customFormat="1" ht="30" customHeight="1" x14ac:dyDescent="0.2">
      <c r="A239" s="44" t="s">
        <v>465</v>
      </c>
      <c r="B239" s="128" t="s">
        <v>61</v>
      </c>
      <c r="C239" s="124" t="s">
        <v>479</v>
      </c>
      <c r="D239" s="129" t="s">
        <v>2</v>
      </c>
      <c r="E239" s="125" t="s">
        <v>32</v>
      </c>
      <c r="F239" s="130">
        <v>30</v>
      </c>
      <c r="G239" s="131"/>
      <c r="H239" s="127">
        <f t="shared" si="40"/>
        <v>0</v>
      </c>
    </row>
    <row r="240" spans="1:8" s="42" customFormat="1" ht="30" customHeight="1" x14ac:dyDescent="0.2">
      <c r="A240" s="44" t="s">
        <v>41</v>
      </c>
      <c r="B240" s="123" t="s">
        <v>312</v>
      </c>
      <c r="C240" s="124" t="s">
        <v>42</v>
      </c>
      <c r="D240" s="129" t="s">
        <v>174</v>
      </c>
      <c r="E240" s="125"/>
      <c r="F240" s="130"/>
      <c r="G240" s="127"/>
      <c r="H240" s="127"/>
    </row>
    <row r="241" spans="1:8" s="42" customFormat="1" ht="30" customHeight="1" x14ac:dyDescent="0.2">
      <c r="A241" s="44" t="s">
        <v>43</v>
      </c>
      <c r="B241" s="128" t="s">
        <v>33</v>
      </c>
      <c r="C241" s="124" t="s">
        <v>44</v>
      </c>
      <c r="D241" s="129" t="s">
        <v>2</v>
      </c>
      <c r="E241" s="125" t="s">
        <v>39</v>
      </c>
      <c r="F241" s="130">
        <v>180</v>
      </c>
      <c r="G241" s="131"/>
      <c r="H241" s="127">
        <f>ROUND(G241*F241,2)</f>
        <v>0</v>
      </c>
    </row>
    <row r="242" spans="1:8" s="42" customFormat="1" ht="30" customHeight="1" x14ac:dyDescent="0.2">
      <c r="A242" s="44" t="s">
        <v>45</v>
      </c>
      <c r="B242" s="123" t="s">
        <v>313</v>
      </c>
      <c r="C242" s="124" t="s">
        <v>46</v>
      </c>
      <c r="D242" s="129" t="s">
        <v>174</v>
      </c>
      <c r="E242" s="125"/>
      <c r="F242" s="130"/>
      <c r="G242" s="127"/>
      <c r="H242" s="127"/>
    </row>
    <row r="243" spans="1:8" s="42" customFormat="1" ht="30" customHeight="1" x14ac:dyDescent="0.2">
      <c r="A243" s="44" t="s">
        <v>47</v>
      </c>
      <c r="B243" s="128" t="s">
        <v>33</v>
      </c>
      <c r="C243" s="124" t="s">
        <v>48</v>
      </c>
      <c r="D243" s="129" t="s">
        <v>2</v>
      </c>
      <c r="E243" s="125" t="s">
        <v>39</v>
      </c>
      <c r="F243" s="130">
        <v>275</v>
      </c>
      <c r="G243" s="131"/>
      <c r="H243" s="127">
        <f>ROUND(G243*F243,2)</f>
        <v>0</v>
      </c>
    </row>
    <row r="244" spans="1:8" s="42" customFormat="1" ht="30" customHeight="1" x14ac:dyDescent="0.2">
      <c r="A244" s="44" t="s">
        <v>229</v>
      </c>
      <c r="B244" s="123" t="s">
        <v>314</v>
      </c>
      <c r="C244" s="124" t="s">
        <v>230</v>
      </c>
      <c r="D244" s="129" t="s">
        <v>646</v>
      </c>
      <c r="E244" s="125"/>
      <c r="F244" s="130"/>
      <c r="G244" s="127"/>
      <c r="H244" s="127"/>
    </row>
    <row r="245" spans="1:8" s="42" customFormat="1" ht="30" customHeight="1" x14ac:dyDescent="0.2">
      <c r="A245" s="44" t="s">
        <v>231</v>
      </c>
      <c r="B245" s="128" t="s">
        <v>33</v>
      </c>
      <c r="C245" s="124" t="s">
        <v>467</v>
      </c>
      <c r="D245" s="129" t="s">
        <v>232</v>
      </c>
      <c r="E245" s="125"/>
      <c r="F245" s="130"/>
      <c r="G245" s="127"/>
      <c r="H245" s="127"/>
    </row>
    <row r="246" spans="1:8" s="42" customFormat="1" ht="30" customHeight="1" x14ac:dyDescent="0.2">
      <c r="A246" s="44" t="s">
        <v>233</v>
      </c>
      <c r="B246" s="132" t="s">
        <v>104</v>
      </c>
      <c r="C246" s="124" t="s">
        <v>234</v>
      </c>
      <c r="D246" s="129"/>
      <c r="E246" s="125" t="s">
        <v>32</v>
      </c>
      <c r="F246" s="130">
        <v>15</v>
      </c>
      <c r="G246" s="131"/>
      <c r="H246" s="127">
        <f>ROUND(G246*F246,2)</f>
        <v>0</v>
      </c>
    </row>
    <row r="247" spans="1:8" s="42" customFormat="1" ht="30" customHeight="1" x14ac:dyDescent="0.2">
      <c r="A247" s="44" t="s">
        <v>235</v>
      </c>
      <c r="B247" s="132" t="s">
        <v>105</v>
      </c>
      <c r="C247" s="124" t="s">
        <v>236</v>
      </c>
      <c r="D247" s="129"/>
      <c r="E247" s="125" t="s">
        <v>32</v>
      </c>
      <c r="F247" s="130">
        <v>100</v>
      </c>
      <c r="G247" s="131"/>
      <c r="H247" s="127">
        <f>ROUND(G247*F247,2)</f>
        <v>0</v>
      </c>
    </row>
    <row r="248" spans="1:8" s="42" customFormat="1" ht="30" customHeight="1" x14ac:dyDescent="0.2">
      <c r="A248" s="44" t="s">
        <v>261</v>
      </c>
      <c r="B248" s="132" t="s">
        <v>106</v>
      </c>
      <c r="C248" s="124" t="s">
        <v>262</v>
      </c>
      <c r="D248" s="129" t="s">
        <v>2</v>
      </c>
      <c r="E248" s="125" t="s">
        <v>32</v>
      </c>
      <c r="F248" s="130">
        <v>35</v>
      </c>
      <c r="G248" s="131"/>
      <c r="H248" s="127">
        <f>ROUND(G248*F248,2)</f>
        <v>0</v>
      </c>
    </row>
    <row r="249" spans="1:8" s="42" customFormat="1" ht="30" customHeight="1" x14ac:dyDescent="0.2">
      <c r="A249" s="44" t="s">
        <v>263</v>
      </c>
      <c r="B249" s="123" t="s">
        <v>538</v>
      </c>
      <c r="C249" s="124" t="s">
        <v>265</v>
      </c>
      <c r="D249" s="129" t="s">
        <v>102</v>
      </c>
      <c r="E249" s="125" t="s">
        <v>32</v>
      </c>
      <c r="F249" s="157">
        <v>5</v>
      </c>
      <c r="G249" s="131"/>
      <c r="H249" s="127">
        <f t="shared" ref="H249:H251" si="41">ROUND(G249*F249,2)</f>
        <v>0</v>
      </c>
    </row>
    <row r="250" spans="1:8" s="42" customFormat="1" ht="30" customHeight="1" x14ac:dyDescent="0.2">
      <c r="A250" s="44" t="s">
        <v>330</v>
      </c>
      <c r="B250" s="123" t="s">
        <v>539</v>
      </c>
      <c r="C250" s="124" t="s">
        <v>331</v>
      </c>
      <c r="D250" s="129" t="s">
        <v>102</v>
      </c>
      <c r="E250" s="125" t="s">
        <v>32</v>
      </c>
      <c r="F250" s="130">
        <v>5</v>
      </c>
      <c r="G250" s="131"/>
      <c r="H250" s="127">
        <f t="shared" si="41"/>
        <v>0</v>
      </c>
    </row>
    <row r="251" spans="1:8" s="42" customFormat="1" ht="30" customHeight="1" x14ac:dyDescent="0.2">
      <c r="A251" s="44" t="s">
        <v>376</v>
      </c>
      <c r="B251" s="135" t="s">
        <v>540</v>
      </c>
      <c r="C251" s="136" t="s">
        <v>377</v>
      </c>
      <c r="D251" s="148" t="s">
        <v>102</v>
      </c>
      <c r="E251" s="137" t="s">
        <v>32</v>
      </c>
      <c r="F251" s="211">
        <v>5</v>
      </c>
      <c r="G251" s="138"/>
      <c r="H251" s="139">
        <f t="shared" si="41"/>
        <v>0</v>
      </c>
    </row>
    <row r="252" spans="1:8" s="42" customFormat="1" ht="30" customHeight="1" x14ac:dyDescent="0.2">
      <c r="A252" s="44" t="s">
        <v>107</v>
      </c>
      <c r="B252" s="149" t="s">
        <v>541</v>
      </c>
      <c r="C252" s="150" t="s">
        <v>51</v>
      </c>
      <c r="D252" s="151" t="s">
        <v>643</v>
      </c>
      <c r="E252" s="152"/>
      <c r="F252" s="212"/>
      <c r="G252" s="127"/>
      <c r="H252" s="154"/>
    </row>
    <row r="253" spans="1:8" s="42" customFormat="1" ht="30" customHeight="1" x14ac:dyDescent="0.2">
      <c r="A253" s="44" t="s">
        <v>378</v>
      </c>
      <c r="B253" s="128" t="s">
        <v>33</v>
      </c>
      <c r="C253" s="124" t="s">
        <v>418</v>
      </c>
      <c r="D253" s="129" t="s">
        <v>316</v>
      </c>
      <c r="E253" s="125"/>
      <c r="F253" s="130"/>
      <c r="G253" s="127"/>
      <c r="H253" s="127"/>
    </row>
    <row r="254" spans="1:8" s="42" customFormat="1" ht="30" customHeight="1" x14ac:dyDescent="0.2">
      <c r="A254" s="44" t="s">
        <v>654</v>
      </c>
      <c r="B254" s="49" t="s">
        <v>104</v>
      </c>
      <c r="C254" s="50" t="s">
        <v>327</v>
      </c>
      <c r="D254" s="41"/>
      <c r="E254" s="51" t="s">
        <v>49</v>
      </c>
      <c r="F254" s="208">
        <v>50</v>
      </c>
      <c r="G254" s="131"/>
      <c r="H254" s="48">
        <f>ROUND(G254*F254,2)</f>
        <v>0</v>
      </c>
    </row>
    <row r="255" spans="1:8" s="42" customFormat="1" ht="30" customHeight="1" x14ac:dyDescent="0.2">
      <c r="A255" s="44" t="s">
        <v>655</v>
      </c>
      <c r="B255" s="49" t="s">
        <v>105</v>
      </c>
      <c r="C255" s="50" t="s">
        <v>379</v>
      </c>
      <c r="D255" s="41"/>
      <c r="E255" s="51" t="s">
        <v>49</v>
      </c>
      <c r="F255" s="208">
        <v>20</v>
      </c>
      <c r="G255" s="131"/>
      <c r="H255" s="48">
        <f>ROUND(G255*F255,2)</f>
        <v>0</v>
      </c>
    </row>
    <row r="256" spans="1:8" s="42" customFormat="1" ht="30" customHeight="1" x14ac:dyDescent="0.2">
      <c r="A256" s="44" t="s">
        <v>381</v>
      </c>
      <c r="B256" s="128" t="s">
        <v>40</v>
      </c>
      <c r="C256" s="124" t="s">
        <v>426</v>
      </c>
      <c r="D256" s="129" t="s">
        <v>109</v>
      </c>
      <c r="E256" s="125" t="s">
        <v>49</v>
      </c>
      <c r="F256" s="130">
        <v>15</v>
      </c>
      <c r="G256" s="131"/>
      <c r="H256" s="127">
        <f t="shared" ref="H256:H258" si="42">ROUND(G256*F256,2)</f>
        <v>0</v>
      </c>
    </row>
    <row r="257" spans="1:8" s="52" customFormat="1" ht="30" customHeight="1" x14ac:dyDescent="0.2">
      <c r="A257" s="44" t="s">
        <v>177</v>
      </c>
      <c r="B257" s="128" t="s">
        <v>50</v>
      </c>
      <c r="C257" s="124" t="s">
        <v>419</v>
      </c>
      <c r="D257" s="129" t="s">
        <v>110</v>
      </c>
      <c r="E257" s="125" t="s">
        <v>49</v>
      </c>
      <c r="F257" s="130">
        <v>15</v>
      </c>
      <c r="G257" s="131"/>
      <c r="H257" s="127">
        <f t="shared" si="42"/>
        <v>0</v>
      </c>
    </row>
    <row r="258" spans="1:8" s="42" customFormat="1" ht="30" customHeight="1" x14ac:dyDescent="0.2">
      <c r="A258" s="44" t="s">
        <v>240</v>
      </c>
      <c r="B258" s="123" t="s">
        <v>542</v>
      </c>
      <c r="C258" s="124" t="s">
        <v>241</v>
      </c>
      <c r="D258" s="129" t="s">
        <v>242</v>
      </c>
      <c r="E258" s="125" t="s">
        <v>32</v>
      </c>
      <c r="F258" s="130">
        <v>5</v>
      </c>
      <c r="G258" s="131"/>
      <c r="H258" s="127">
        <f t="shared" si="42"/>
        <v>0</v>
      </c>
    </row>
    <row r="259" spans="1:8" s="42" customFormat="1" ht="30" customHeight="1" x14ac:dyDescent="0.2">
      <c r="A259" s="44" t="s">
        <v>178</v>
      </c>
      <c r="B259" s="123" t="s">
        <v>543</v>
      </c>
      <c r="C259" s="124" t="s">
        <v>179</v>
      </c>
      <c r="D259" s="129" t="s">
        <v>387</v>
      </c>
      <c r="E259" s="133"/>
      <c r="F259" s="130"/>
      <c r="G259" s="127"/>
      <c r="H259" s="127"/>
    </row>
    <row r="260" spans="1:8" s="42" customFormat="1" ht="30" customHeight="1" x14ac:dyDescent="0.2">
      <c r="A260" s="44" t="s">
        <v>243</v>
      </c>
      <c r="B260" s="128" t="s">
        <v>33</v>
      </c>
      <c r="C260" s="124" t="s">
        <v>244</v>
      </c>
      <c r="D260" s="129"/>
      <c r="E260" s="125"/>
      <c r="F260" s="130"/>
      <c r="G260" s="127"/>
      <c r="H260" s="127"/>
    </row>
    <row r="261" spans="1:8" s="42" customFormat="1" ht="30" customHeight="1" x14ac:dyDescent="0.2">
      <c r="A261" s="44" t="s">
        <v>180</v>
      </c>
      <c r="B261" s="132" t="s">
        <v>104</v>
      </c>
      <c r="C261" s="124" t="s">
        <v>122</v>
      </c>
      <c r="D261" s="129"/>
      <c r="E261" s="125" t="s">
        <v>34</v>
      </c>
      <c r="F261" s="130">
        <v>400</v>
      </c>
      <c r="G261" s="131"/>
      <c r="H261" s="127">
        <f>ROUND(G261*F261,2)</f>
        <v>0</v>
      </c>
    </row>
    <row r="262" spans="1:8" s="42" customFormat="1" ht="30" customHeight="1" x14ac:dyDescent="0.2">
      <c r="A262" s="44" t="s">
        <v>181</v>
      </c>
      <c r="B262" s="128" t="s">
        <v>40</v>
      </c>
      <c r="C262" s="124" t="s">
        <v>70</v>
      </c>
      <c r="D262" s="129"/>
      <c r="E262" s="125"/>
      <c r="F262" s="130"/>
      <c r="G262" s="127"/>
      <c r="H262" s="127"/>
    </row>
    <row r="263" spans="1:8" s="42" customFormat="1" ht="30" customHeight="1" x14ac:dyDescent="0.2">
      <c r="A263" s="44" t="s">
        <v>182</v>
      </c>
      <c r="B263" s="132" t="s">
        <v>104</v>
      </c>
      <c r="C263" s="124" t="s">
        <v>122</v>
      </c>
      <c r="D263" s="129"/>
      <c r="E263" s="125" t="s">
        <v>34</v>
      </c>
      <c r="F263" s="130">
        <v>50</v>
      </c>
      <c r="G263" s="131"/>
      <c r="H263" s="127">
        <f>ROUND(G263*F263,2)</f>
        <v>0</v>
      </c>
    </row>
    <row r="264" spans="1:8" s="42" customFormat="1" ht="30" customHeight="1" x14ac:dyDescent="0.2">
      <c r="A264" s="44" t="s">
        <v>111</v>
      </c>
      <c r="B264" s="123" t="s">
        <v>544</v>
      </c>
      <c r="C264" s="124" t="s">
        <v>113</v>
      </c>
      <c r="D264" s="129" t="s">
        <v>245</v>
      </c>
      <c r="E264" s="125"/>
      <c r="F264" s="130"/>
      <c r="G264" s="127"/>
      <c r="H264" s="127"/>
    </row>
    <row r="265" spans="1:8" s="42" customFormat="1" ht="30" customHeight="1" x14ac:dyDescent="0.2">
      <c r="A265" s="44" t="s">
        <v>114</v>
      </c>
      <c r="B265" s="128" t="s">
        <v>33</v>
      </c>
      <c r="C265" s="124" t="s">
        <v>246</v>
      </c>
      <c r="D265" s="129" t="s">
        <v>2</v>
      </c>
      <c r="E265" s="125" t="s">
        <v>32</v>
      </c>
      <c r="F265" s="130">
        <v>45</v>
      </c>
      <c r="G265" s="131"/>
      <c r="H265" s="127">
        <f t="shared" ref="H265:H267" si="43">ROUND(G265*F265,2)</f>
        <v>0</v>
      </c>
    </row>
    <row r="266" spans="1:8" s="42" customFormat="1" ht="30" customHeight="1" x14ac:dyDescent="0.2">
      <c r="A266" s="44" t="s">
        <v>388</v>
      </c>
      <c r="B266" s="123" t="s">
        <v>545</v>
      </c>
      <c r="C266" s="124" t="s">
        <v>389</v>
      </c>
      <c r="D266" s="129" t="s">
        <v>212</v>
      </c>
      <c r="E266" s="125"/>
      <c r="F266" s="157"/>
      <c r="G266" s="127"/>
      <c r="H266" s="127">
        <f t="shared" si="43"/>
        <v>0</v>
      </c>
    </row>
    <row r="267" spans="1:8" s="42" customFormat="1" ht="30" customHeight="1" x14ac:dyDescent="0.2">
      <c r="A267" s="44" t="s">
        <v>390</v>
      </c>
      <c r="B267" s="128" t="s">
        <v>33</v>
      </c>
      <c r="C267" s="124" t="s">
        <v>391</v>
      </c>
      <c r="D267" s="129"/>
      <c r="E267" s="125" t="s">
        <v>32</v>
      </c>
      <c r="F267" s="157">
        <v>425</v>
      </c>
      <c r="G267" s="131"/>
      <c r="H267" s="127">
        <f t="shared" si="43"/>
        <v>0</v>
      </c>
    </row>
    <row r="268" spans="1:8" ht="30" customHeight="1" x14ac:dyDescent="0.2">
      <c r="A268" s="5"/>
      <c r="B268" s="74" t="s">
        <v>2</v>
      </c>
      <c r="C268" s="71" t="s">
        <v>412</v>
      </c>
      <c r="D268" s="2"/>
      <c r="E268" s="75"/>
      <c r="F268" s="98"/>
      <c r="G268" s="5"/>
      <c r="H268" s="7"/>
    </row>
    <row r="269" spans="1:8" s="42" customFormat="1" ht="30" customHeight="1" x14ac:dyDescent="0.2">
      <c r="A269" s="43" t="s">
        <v>56</v>
      </c>
      <c r="B269" s="123" t="s">
        <v>658</v>
      </c>
      <c r="C269" s="124" t="s">
        <v>57</v>
      </c>
      <c r="D269" s="129" t="s">
        <v>124</v>
      </c>
      <c r="E269" s="125" t="s">
        <v>49</v>
      </c>
      <c r="F269" s="157">
        <v>1050</v>
      </c>
      <c r="G269" s="131"/>
      <c r="H269" s="127">
        <f>ROUND(G269*F269,2)</f>
        <v>0</v>
      </c>
    </row>
    <row r="270" spans="1:8" ht="30" customHeight="1" x14ac:dyDescent="0.2">
      <c r="A270" s="5"/>
      <c r="B270" s="74" t="s">
        <v>2</v>
      </c>
      <c r="C270" s="71" t="s">
        <v>21</v>
      </c>
      <c r="D270" s="2"/>
      <c r="E270" s="75"/>
      <c r="F270" s="98"/>
      <c r="G270" s="5"/>
      <c r="H270" s="7"/>
    </row>
    <row r="271" spans="1:8" s="55" customFormat="1" ht="30" customHeight="1" x14ac:dyDescent="0.2">
      <c r="A271" s="43" t="s">
        <v>78</v>
      </c>
      <c r="B271" s="123" t="s">
        <v>546</v>
      </c>
      <c r="C271" s="53" t="s">
        <v>247</v>
      </c>
      <c r="D271" s="54" t="s">
        <v>253</v>
      </c>
      <c r="E271" s="125"/>
      <c r="F271" s="157"/>
      <c r="G271" s="127"/>
      <c r="H271" s="134"/>
    </row>
    <row r="272" spans="1:8" s="42" customFormat="1" ht="30" customHeight="1" x14ac:dyDescent="0.2">
      <c r="A272" s="43" t="s">
        <v>79</v>
      </c>
      <c r="B272" s="128" t="s">
        <v>33</v>
      </c>
      <c r="C272" s="56" t="s">
        <v>317</v>
      </c>
      <c r="D272" s="129"/>
      <c r="E272" s="125" t="s">
        <v>39</v>
      </c>
      <c r="F272" s="157">
        <v>1</v>
      </c>
      <c r="G272" s="131"/>
      <c r="H272" s="127">
        <f t="shared" ref="H272:H275" si="44">ROUND(G272*F272,2)</f>
        <v>0</v>
      </c>
    </row>
    <row r="273" spans="1:8" s="42" customFormat="1" ht="30" customHeight="1" x14ac:dyDescent="0.2">
      <c r="A273" s="43" t="s">
        <v>80</v>
      </c>
      <c r="B273" s="128" t="s">
        <v>40</v>
      </c>
      <c r="C273" s="56" t="s">
        <v>318</v>
      </c>
      <c r="D273" s="129"/>
      <c r="E273" s="125" t="s">
        <v>39</v>
      </c>
      <c r="F273" s="157">
        <v>1</v>
      </c>
      <c r="G273" s="131"/>
      <c r="H273" s="127">
        <f t="shared" si="44"/>
        <v>0</v>
      </c>
    </row>
    <row r="274" spans="1:8" s="42" customFormat="1" ht="30" customHeight="1" x14ac:dyDescent="0.2">
      <c r="A274" s="43" t="s">
        <v>248</v>
      </c>
      <c r="B274" s="128" t="s">
        <v>50</v>
      </c>
      <c r="C274" s="56" t="s">
        <v>249</v>
      </c>
      <c r="D274" s="129"/>
      <c r="E274" s="125" t="s">
        <v>39</v>
      </c>
      <c r="F274" s="157">
        <v>1</v>
      </c>
      <c r="G274" s="131"/>
      <c r="H274" s="127">
        <f t="shared" si="44"/>
        <v>0</v>
      </c>
    </row>
    <row r="275" spans="1:8" s="42" customFormat="1" ht="30" customHeight="1" x14ac:dyDescent="0.2">
      <c r="A275" s="43" t="s">
        <v>250</v>
      </c>
      <c r="B275" s="128" t="s">
        <v>61</v>
      </c>
      <c r="C275" s="56" t="s">
        <v>251</v>
      </c>
      <c r="D275" s="129"/>
      <c r="E275" s="125" t="s">
        <v>39</v>
      </c>
      <c r="F275" s="157">
        <v>1</v>
      </c>
      <c r="G275" s="131"/>
      <c r="H275" s="127">
        <f t="shared" si="44"/>
        <v>0</v>
      </c>
    </row>
    <row r="276" spans="1:8" ht="30" customHeight="1" x14ac:dyDescent="0.2">
      <c r="A276" s="5"/>
      <c r="B276" s="78" t="s">
        <v>2</v>
      </c>
      <c r="C276" s="71" t="s">
        <v>22</v>
      </c>
      <c r="D276" s="2"/>
      <c r="E276" s="75"/>
      <c r="F276" s="98"/>
      <c r="G276" s="5"/>
      <c r="H276" s="7"/>
    </row>
    <row r="277" spans="1:8" s="42" customFormat="1" ht="30" customHeight="1" x14ac:dyDescent="0.2">
      <c r="A277" s="43" t="s">
        <v>58</v>
      </c>
      <c r="B277" s="123" t="s">
        <v>547</v>
      </c>
      <c r="C277" s="56" t="s">
        <v>252</v>
      </c>
      <c r="D277" s="54" t="s">
        <v>253</v>
      </c>
      <c r="E277" s="125" t="s">
        <v>39</v>
      </c>
      <c r="F277" s="157">
        <v>2</v>
      </c>
      <c r="G277" s="131"/>
      <c r="H277" s="127">
        <f>ROUND(G277*F277,2)</f>
        <v>0</v>
      </c>
    </row>
    <row r="278" spans="1:8" s="42" customFormat="1" ht="30" customHeight="1" x14ac:dyDescent="0.2">
      <c r="A278" s="43" t="s">
        <v>71</v>
      </c>
      <c r="B278" s="123" t="s">
        <v>548</v>
      </c>
      <c r="C278" s="124" t="s">
        <v>81</v>
      </c>
      <c r="D278" s="129" t="s">
        <v>128</v>
      </c>
      <c r="E278" s="125"/>
      <c r="F278" s="157"/>
      <c r="G278" s="127"/>
      <c r="H278" s="134"/>
    </row>
    <row r="279" spans="1:8" s="42" customFormat="1" ht="30" customHeight="1" x14ac:dyDescent="0.2">
      <c r="A279" s="43" t="s">
        <v>82</v>
      </c>
      <c r="B279" s="147" t="s">
        <v>33</v>
      </c>
      <c r="C279" s="136" t="s">
        <v>150</v>
      </c>
      <c r="D279" s="148"/>
      <c r="E279" s="137" t="s">
        <v>72</v>
      </c>
      <c r="F279" s="159">
        <v>1</v>
      </c>
      <c r="G279" s="138"/>
      <c r="H279" s="139">
        <f>ROUND(G279*F279,2)</f>
        <v>0</v>
      </c>
    </row>
    <row r="280" spans="1:8" s="42" customFormat="1" ht="30" customHeight="1" x14ac:dyDescent="0.2">
      <c r="A280" s="43" t="s">
        <v>59</v>
      </c>
      <c r="B280" s="149" t="s">
        <v>549</v>
      </c>
      <c r="C280" s="102" t="s">
        <v>254</v>
      </c>
      <c r="D280" s="103" t="s">
        <v>253</v>
      </c>
      <c r="E280" s="152"/>
      <c r="F280" s="213"/>
      <c r="G280" s="127"/>
      <c r="H280" s="160"/>
    </row>
    <row r="281" spans="1:8" s="42" customFormat="1" ht="30" customHeight="1" x14ac:dyDescent="0.2">
      <c r="A281" s="43" t="s">
        <v>204</v>
      </c>
      <c r="B281" s="128" t="s">
        <v>33</v>
      </c>
      <c r="C281" s="124" t="s">
        <v>205</v>
      </c>
      <c r="D281" s="129"/>
      <c r="E281" s="125" t="s">
        <v>39</v>
      </c>
      <c r="F281" s="157">
        <v>2</v>
      </c>
      <c r="G281" s="131"/>
      <c r="H281" s="127">
        <f t="shared" ref="H281:H287" si="45">ROUND(G281*F281,2)</f>
        <v>0</v>
      </c>
    </row>
    <row r="282" spans="1:8" s="42" customFormat="1" ht="30" customHeight="1" x14ac:dyDescent="0.2">
      <c r="A282" s="43" t="s">
        <v>60</v>
      </c>
      <c r="B282" s="128" t="s">
        <v>40</v>
      </c>
      <c r="C282" s="124" t="s">
        <v>151</v>
      </c>
      <c r="D282" s="129"/>
      <c r="E282" s="125" t="s">
        <v>39</v>
      </c>
      <c r="F282" s="157">
        <v>2</v>
      </c>
      <c r="G282" s="131"/>
      <c r="H282" s="127">
        <f t="shared" si="45"/>
        <v>0</v>
      </c>
    </row>
    <row r="283" spans="1:8" s="42" customFormat="1" ht="30" customHeight="1" x14ac:dyDescent="0.2">
      <c r="A283" s="43" t="s">
        <v>73</v>
      </c>
      <c r="B283" s="123" t="s">
        <v>550</v>
      </c>
      <c r="C283" s="124" t="s">
        <v>83</v>
      </c>
      <c r="D283" s="54" t="s">
        <v>253</v>
      </c>
      <c r="E283" s="125" t="s">
        <v>39</v>
      </c>
      <c r="F283" s="157">
        <v>1</v>
      </c>
      <c r="G283" s="131"/>
      <c r="H283" s="127">
        <f t="shared" si="45"/>
        <v>0</v>
      </c>
    </row>
    <row r="284" spans="1:8" s="42" customFormat="1" ht="30" customHeight="1" x14ac:dyDescent="0.2">
      <c r="A284" s="43" t="s">
        <v>74</v>
      </c>
      <c r="B284" s="123" t="s">
        <v>551</v>
      </c>
      <c r="C284" s="124" t="s">
        <v>84</v>
      </c>
      <c r="D284" s="54" t="s">
        <v>253</v>
      </c>
      <c r="E284" s="125" t="s">
        <v>39</v>
      </c>
      <c r="F284" s="157">
        <v>1</v>
      </c>
      <c r="G284" s="131"/>
      <c r="H284" s="127">
        <f t="shared" si="45"/>
        <v>0</v>
      </c>
    </row>
    <row r="285" spans="1:8" s="42" customFormat="1" ht="30" customHeight="1" x14ac:dyDescent="0.2">
      <c r="A285" s="43" t="s">
        <v>75</v>
      </c>
      <c r="B285" s="123" t="s">
        <v>552</v>
      </c>
      <c r="C285" s="124" t="s">
        <v>85</v>
      </c>
      <c r="D285" s="54" t="s">
        <v>253</v>
      </c>
      <c r="E285" s="125" t="s">
        <v>39</v>
      </c>
      <c r="F285" s="157">
        <v>1</v>
      </c>
      <c r="G285" s="131"/>
      <c r="H285" s="127">
        <f t="shared" si="45"/>
        <v>0</v>
      </c>
    </row>
    <row r="286" spans="1:8" s="42" customFormat="1" ht="30" customHeight="1" x14ac:dyDescent="0.2">
      <c r="A286" s="57" t="s">
        <v>284</v>
      </c>
      <c r="B286" s="58" t="s">
        <v>553</v>
      </c>
      <c r="C286" s="56" t="s">
        <v>286</v>
      </c>
      <c r="D286" s="54" t="s">
        <v>253</v>
      </c>
      <c r="E286" s="59" t="s">
        <v>39</v>
      </c>
      <c r="F286" s="209">
        <v>1</v>
      </c>
      <c r="G286" s="140"/>
      <c r="H286" s="60">
        <f t="shared" si="45"/>
        <v>0</v>
      </c>
    </row>
    <row r="287" spans="1:8" s="42" customFormat="1" ht="30" customHeight="1" x14ac:dyDescent="0.2">
      <c r="A287" s="43" t="s">
        <v>407</v>
      </c>
      <c r="B287" s="123" t="s">
        <v>554</v>
      </c>
      <c r="C287" s="56" t="s">
        <v>409</v>
      </c>
      <c r="D287" s="54" t="s">
        <v>253</v>
      </c>
      <c r="E287" s="125" t="s">
        <v>39</v>
      </c>
      <c r="F287" s="157">
        <v>4</v>
      </c>
      <c r="G287" s="131"/>
      <c r="H287" s="127">
        <f t="shared" si="45"/>
        <v>0</v>
      </c>
    </row>
    <row r="288" spans="1:8" ht="30" customHeight="1" x14ac:dyDescent="0.2">
      <c r="A288" s="5"/>
      <c r="B288" s="64" t="s">
        <v>2</v>
      </c>
      <c r="C288" s="71" t="s">
        <v>23</v>
      </c>
      <c r="D288" s="2"/>
      <c r="E288" s="1"/>
      <c r="F288" s="98"/>
      <c r="G288" s="5"/>
      <c r="H288" s="7"/>
    </row>
    <row r="289" spans="1:46" s="42" customFormat="1" ht="30" customHeight="1" x14ac:dyDescent="0.2">
      <c r="A289" s="44" t="s">
        <v>62</v>
      </c>
      <c r="B289" s="123" t="s">
        <v>555</v>
      </c>
      <c r="C289" s="124" t="s">
        <v>63</v>
      </c>
      <c r="D289" s="129" t="s">
        <v>152</v>
      </c>
      <c r="E289" s="125"/>
      <c r="F289" s="130"/>
      <c r="G289" s="127"/>
      <c r="H289" s="127"/>
    </row>
    <row r="290" spans="1:46" s="42" customFormat="1" ht="30" customHeight="1" x14ac:dyDescent="0.2">
      <c r="A290" s="44" t="s">
        <v>153</v>
      </c>
      <c r="B290" s="128" t="s">
        <v>33</v>
      </c>
      <c r="C290" s="124" t="s">
        <v>154</v>
      </c>
      <c r="D290" s="129"/>
      <c r="E290" s="125" t="s">
        <v>32</v>
      </c>
      <c r="F290" s="130">
        <v>50</v>
      </c>
      <c r="G290" s="131"/>
      <c r="H290" s="127">
        <f>ROUND(G290*F290,2)</f>
        <v>0</v>
      </c>
    </row>
    <row r="291" spans="1:46" s="42" customFormat="1" ht="30" customHeight="1" x14ac:dyDescent="0.2">
      <c r="A291" s="44" t="s">
        <v>64</v>
      </c>
      <c r="B291" s="128" t="s">
        <v>40</v>
      </c>
      <c r="C291" s="124" t="s">
        <v>155</v>
      </c>
      <c r="D291" s="129"/>
      <c r="E291" s="125" t="s">
        <v>32</v>
      </c>
      <c r="F291" s="130">
        <v>150</v>
      </c>
      <c r="G291" s="131"/>
      <c r="H291" s="127">
        <f>ROUND(G291*F291,2)</f>
        <v>0</v>
      </c>
    </row>
    <row r="292" spans="1:46" ht="30" customHeight="1" x14ac:dyDescent="0.2">
      <c r="A292" s="5"/>
      <c r="B292" s="84" t="s">
        <v>2</v>
      </c>
      <c r="C292" s="71" t="s">
        <v>24</v>
      </c>
      <c r="D292" s="2"/>
      <c r="E292" s="75"/>
      <c r="F292" s="98"/>
      <c r="G292" s="5"/>
      <c r="H292" s="7"/>
    </row>
    <row r="293" spans="1:46" s="61" customFormat="1" ht="30" customHeight="1" x14ac:dyDescent="0.2">
      <c r="A293" s="141"/>
      <c r="B293" s="142" t="s">
        <v>556</v>
      </c>
      <c r="C293" s="124" t="s">
        <v>255</v>
      </c>
      <c r="D293" s="129" t="s">
        <v>199</v>
      </c>
      <c r="E293" s="125" t="s">
        <v>39</v>
      </c>
      <c r="F293" s="143">
        <v>1</v>
      </c>
      <c r="G293" s="144"/>
      <c r="H293" s="145">
        <f t="shared" ref="H293:H294" si="46">ROUND(G293*F293,2)</f>
        <v>0</v>
      </c>
      <c r="I293" s="62"/>
      <c r="AM293" s="63">
        <f>IF(ISNUMBER(SEARCH(".",B293)),1,(IF(ISNUMBER(SEARCH("i)",B293)),2,(IF(ISNUMBER(SEARCH("v)",B293)),2,(IF(ISNUMBER(SEARCH("x)",B293)),2,(IF(ISNUMBER(SEARCH(")",B293)),3,0)))))))))</f>
        <v>1</v>
      </c>
      <c r="AN293" s="63">
        <f>IF(ISBLANK(B293),AN292,IF(AM293=0,B293,AN292))</f>
        <v>0</v>
      </c>
      <c r="AO293" s="63">
        <f t="shared" ref="AO293:AO294" si="47">IF(AM293=1,1+AO292,IF(AM293=0,AO292,IF(AM293&gt;1,AO292,0)))</f>
        <v>1</v>
      </c>
      <c r="AP293" s="63">
        <f t="shared" ref="AP293:AP294" si="48">IF(AM293=2,1+AP292,IF(AM293=3,AP292,0))</f>
        <v>0</v>
      </c>
      <c r="AQ293" s="63" t="str">
        <f t="shared" ref="AQ293:AQ294" si="49">IF(ISNUMBER(AP293),LOWER(ROMAN(AP293)),"")</f>
        <v/>
      </c>
      <c r="AR293" s="63">
        <f t="shared" ref="AR293:AR294" si="50">IF(AM293=3,1+AR292,0)</f>
        <v>0</v>
      </c>
      <c r="AS293" s="63" t="str">
        <f t="shared" ref="AS293:AS294" si="51">IF(AR293&gt;0,LOWER(MID("ABCDEFGHIJKLMNOPQRSTUVWXYZ",AR293,1)),"")</f>
        <v/>
      </c>
      <c r="AT293" s="63" t="str">
        <f>IF(ISBLANK(B293),"",IF(AM293=0,AN293,(IF(AM293=1,CONCATENATE(AN293,".",AO293),IF(AM293=2,AQ293&amp;")",IF(AM293=3,AS293&amp;")","?"))))))</f>
        <v>0.1</v>
      </c>
    </row>
    <row r="294" spans="1:46" s="61" customFormat="1" ht="30" customHeight="1" x14ac:dyDescent="0.2">
      <c r="A294" s="141"/>
      <c r="B294" s="142" t="s">
        <v>557</v>
      </c>
      <c r="C294" s="124" t="s">
        <v>410</v>
      </c>
      <c r="D294" s="129" t="s">
        <v>199</v>
      </c>
      <c r="E294" s="125" t="s">
        <v>49</v>
      </c>
      <c r="F294" s="143">
        <v>5</v>
      </c>
      <c r="G294" s="144"/>
      <c r="H294" s="145">
        <f t="shared" si="46"/>
        <v>0</v>
      </c>
      <c r="I294" s="62"/>
      <c r="AM294" s="63">
        <f>IF(ISNUMBER(SEARCH(".",B294)),1,(IF(ISNUMBER(SEARCH("i)",B294)),2,(IF(ISNUMBER(SEARCH("v)",B294)),2,(IF(ISNUMBER(SEARCH("x)",B294)),2,(IF(ISNUMBER(SEARCH(")",B294)),3,0)))))))))</f>
        <v>1</v>
      </c>
      <c r="AN294" s="63">
        <f>IF(ISBLANK(B294),AN293,IF(AM294=0,B294,AN293))</f>
        <v>0</v>
      </c>
      <c r="AO294" s="63">
        <f t="shared" si="47"/>
        <v>2</v>
      </c>
      <c r="AP294" s="63">
        <f t="shared" si="48"/>
        <v>0</v>
      </c>
      <c r="AQ294" s="63" t="str">
        <f t="shared" si="49"/>
        <v/>
      </c>
      <c r="AR294" s="63">
        <f t="shared" si="50"/>
        <v>0</v>
      </c>
      <c r="AS294" s="63" t="str">
        <f t="shared" si="51"/>
        <v/>
      </c>
      <c r="AT294" s="63" t="str">
        <f>IF(ISBLANK(B294),"",IF(AM294=0,AN294,(IF(AM294=1,CONCATENATE(AN294,".",AO294),IF(AM294=2,AQ294&amp;")",IF(AM294=3,AS294&amp;")","?"))))))</f>
        <v>0.2</v>
      </c>
    </row>
    <row r="295" spans="1:46" s="17" customFormat="1" ht="30" customHeight="1" thickBot="1" x14ac:dyDescent="0.25">
      <c r="A295" s="18"/>
      <c r="B295" s="146" t="s">
        <v>15</v>
      </c>
      <c r="C295" s="267" t="str">
        <f>C227</f>
        <v>WARDLAW AVENUE - SCOTT STREET TO DONALD STREET
MAJOR/MINOR REHABILTATION</v>
      </c>
      <c r="D295" s="268"/>
      <c r="E295" s="268"/>
      <c r="F295" s="269"/>
      <c r="G295" s="18" t="s">
        <v>17</v>
      </c>
      <c r="H295" s="18">
        <f>SUM(H230:H294)</f>
        <v>0</v>
      </c>
    </row>
    <row r="296" spans="1:46" s="17" customFormat="1" ht="30" customHeight="1" thickTop="1" x14ac:dyDescent="0.2">
      <c r="A296" s="15"/>
      <c r="B296" s="122" t="s">
        <v>16</v>
      </c>
      <c r="C296" s="264" t="s">
        <v>424</v>
      </c>
      <c r="D296" s="265"/>
      <c r="E296" s="265"/>
      <c r="F296" s="266"/>
      <c r="G296" s="15"/>
      <c r="H296" s="16"/>
    </row>
    <row r="297" spans="1:46" ht="30" customHeight="1" x14ac:dyDescent="0.2">
      <c r="A297" s="5"/>
      <c r="B297" s="64" t="s">
        <v>2</v>
      </c>
      <c r="C297" s="65" t="s">
        <v>19</v>
      </c>
      <c r="D297" s="2"/>
      <c r="E297" s="66" t="s">
        <v>2</v>
      </c>
      <c r="F297" s="66" t="s">
        <v>2</v>
      </c>
      <c r="G297" s="5" t="s">
        <v>2</v>
      </c>
      <c r="H297" s="7"/>
    </row>
    <row r="298" spans="1:46" s="42" customFormat="1" ht="30" customHeight="1" x14ac:dyDescent="0.2">
      <c r="A298" s="40" t="s">
        <v>90</v>
      </c>
      <c r="B298" s="123" t="s">
        <v>319</v>
      </c>
      <c r="C298" s="124" t="s">
        <v>364</v>
      </c>
      <c r="D298" s="41" t="s">
        <v>365</v>
      </c>
      <c r="E298" s="125"/>
      <c r="F298" s="126"/>
      <c r="G298" s="127"/>
      <c r="H298" s="127"/>
    </row>
    <row r="299" spans="1:46" s="42" customFormat="1" ht="30" customHeight="1" x14ac:dyDescent="0.2">
      <c r="A299" s="40" t="s">
        <v>366</v>
      </c>
      <c r="B299" s="128" t="s">
        <v>33</v>
      </c>
      <c r="C299" s="124" t="s">
        <v>367</v>
      </c>
      <c r="D299" s="129" t="s">
        <v>2</v>
      </c>
      <c r="E299" s="125" t="s">
        <v>30</v>
      </c>
      <c r="F299" s="130">
        <v>10</v>
      </c>
      <c r="G299" s="131"/>
      <c r="H299" s="127">
        <f t="shared" ref="H299:H300" si="52">ROUND(G299*F299,2)</f>
        <v>0</v>
      </c>
    </row>
    <row r="300" spans="1:46" s="42" customFormat="1" ht="30" customHeight="1" x14ac:dyDescent="0.2">
      <c r="A300" s="43" t="s">
        <v>37</v>
      </c>
      <c r="B300" s="123" t="s">
        <v>320</v>
      </c>
      <c r="C300" s="124" t="s">
        <v>38</v>
      </c>
      <c r="D300" s="41" t="s">
        <v>365</v>
      </c>
      <c r="E300" s="125" t="s">
        <v>32</v>
      </c>
      <c r="F300" s="130">
        <v>300</v>
      </c>
      <c r="G300" s="131"/>
      <c r="H300" s="127">
        <f t="shared" si="52"/>
        <v>0</v>
      </c>
    </row>
    <row r="301" spans="1:46" ht="30" customHeight="1" x14ac:dyDescent="0.2">
      <c r="A301" s="5"/>
      <c r="B301" s="64" t="s">
        <v>2</v>
      </c>
      <c r="C301" s="71" t="s">
        <v>355</v>
      </c>
      <c r="D301" s="2"/>
      <c r="E301" s="1"/>
      <c r="F301" s="98"/>
      <c r="G301" s="5"/>
      <c r="H301" s="7"/>
    </row>
    <row r="302" spans="1:46" s="42" customFormat="1" ht="30" customHeight="1" x14ac:dyDescent="0.2">
      <c r="A302" s="44" t="s">
        <v>368</v>
      </c>
      <c r="B302" s="123" t="s">
        <v>321</v>
      </c>
      <c r="C302" s="124" t="s">
        <v>369</v>
      </c>
      <c r="D302" s="129" t="s">
        <v>641</v>
      </c>
      <c r="E302" s="125"/>
      <c r="F302" s="130"/>
      <c r="G302" s="127"/>
      <c r="H302" s="127"/>
    </row>
    <row r="303" spans="1:46" s="42" customFormat="1" ht="30" customHeight="1" x14ac:dyDescent="0.2">
      <c r="A303" s="44" t="s">
        <v>468</v>
      </c>
      <c r="B303" s="128" t="s">
        <v>33</v>
      </c>
      <c r="C303" s="124" t="s">
        <v>481</v>
      </c>
      <c r="D303" s="129" t="s">
        <v>2</v>
      </c>
      <c r="E303" s="125" t="s">
        <v>32</v>
      </c>
      <c r="F303" s="130">
        <v>165</v>
      </c>
      <c r="G303" s="131"/>
      <c r="H303" s="127">
        <f>ROUND(G303*F303,2)</f>
        <v>0</v>
      </c>
    </row>
    <row r="304" spans="1:46" s="42" customFormat="1" ht="30" customHeight="1" x14ac:dyDescent="0.2">
      <c r="A304" s="44" t="s">
        <v>370</v>
      </c>
      <c r="B304" s="123" t="s">
        <v>322</v>
      </c>
      <c r="C304" s="124" t="s">
        <v>371</v>
      </c>
      <c r="D304" s="129" t="s">
        <v>641</v>
      </c>
      <c r="E304" s="125"/>
      <c r="F304" s="130"/>
      <c r="G304" s="127"/>
      <c r="H304" s="127"/>
    </row>
    <row r="305" spans="1:8" s="42" customFormat="1" ht="30" customHeight="1" x14ac:dyDescent="0.2">
      <c r="A305" s="44" t="s">
        <v>462</v>
      </c>
      <c r="B305" s="128" t="s">
        <v>33</v>
      </c>
      <c r="C305" s="124" t="s">
        <v>476</v>
      </c>
      <c r="D305" s="129" t="s">
        <v>2</v>
      </c>
      <c r="E305" s="125" t="s">
        <v>32</v>
      </c>
      <c r="F305" s="130">
        <v>25</v>
      </c>
      <c r="G305" s="131"/>
      <c r="H305" s="127">
        <f t="shared" ref="H305:H308" si="53">ROUND(G305*F305,2)</f>
        <v>0</v>
      </c>
    </row>
    <row r="306" spans="1:8" s="42" customFormat="1" ht="30" customHeight="1" x14ac:dyDescent="0.2">
      <c r="A306" s="44" t="s">
        <v>463</v>
      </c>
      <c r="B306" s="128" t="s">
        <v>40</v>
      </c>
      <c r="C306" s="124" t="s">
        <v>477</v>
      </c>
      <c r="D306" s="129" t="s">
        <v>2</v>
      </c>
      <c r="E306" s="125" t="s">
        <v>32</v>
      </c>
      <c r="F306" s="130">
        <v>170</v>
      </c>
      <c r="G306" s="131"/>
      <c r="H306" s="127">
        <f t="shared" si="53"/>
        <v>0</v>
      </c>
    </row>
    <row r="307" spans="1:8" s="42" customFormat="1" ht="30" customHeight="1" x14ac:dyDescent="0.2">
      <c r="A307" s="44" t="s">
        <v>464</v>
      </c>
      <c r="B307" s="128" t="s">
        <v>50</v>
      </c>
      <c r="C307" s="124" t="s">
        <v>478</v>
      </c>
      <c r="D307" s="129" t="s">
        <v>2</v>
      </c>
      <c r="E307" s="125" t="s">
        <v>32</v>
      </c>
      <c r="F307" s="130">
        <v>20</v>
      </c>
      <c r="G307" s="131"/>
      <c r="H307" s="127">
        <f t="shared" si="53"/>
        <v>0</v>
      </c>
    </row>
    <row r="308" spans="1:8" s="42" customFormat="1" ht="30" customHeight="1" x14ac:dyDescent="0.2">
      <c r="A308" s="44" t="s">
        <v>465</v>
      </c>
      <c r="B308" s="128" t="s">
        <v>61</v>
      </c>
      <c r="C308" s="124" t="s">
        <v>479</v>
      </c>
      <c r="D308" s="129" t="s">
        <v>2</v>
      </c>
      <c r="E308" s="125" t="s">
        <v>32</v>
      </c>
      <c r="F308" s="130">
        <v>20</v>
      </c>
      <c r="G308" s="131"/>
      <c r="H308" s="127">
        <f t="shared" si="53"/>
        <v>0</v>
      </c>
    </row>
    <row r="309" spans="1:8" s="42" customFormat="1" ht="30" customHeight="1" x14ac:dyDescent="0.2">
      <c r="A309" s="44" t="s">
        <v>224</v>
      </c>
      <c r="B309" s="123" t="s">
        <v>323</v>
      </c>
      <c r="C309" s="124" t="s">
        <v>225</v>
      </c>
      <c r="D309" s="129" t="s">
        <v>641</v>
      </c>
      <c r="E309" s="125"/>
      <c r="F309" s="130"/>
      <c r="G309" s="127"/>
      <c r="H309" s="127"/>
    </row>
    <row r="310" spans="1:8" s="42" customFormat="1" ht="30" customHeight="1" x14ac:dyDescent="0.2">
      <c r="A310" s="44" t="s">
        <v>483</v>
      </c>
      <c r="B310" s="128" t="s">
        <v>33</v>
      </c>
      <c r="C310" s="124" t="s">
        <v>484</v>
      </c>
      <c r="D310" s="129" t="s">
        <v>2</v>
      </c>
      <c r="E310" s="125" t="s">
        <v>32</v>
      </c>
      <c r="F310" s="130">
        <v>55</v>
      </c>
      <c r="G310" s="131"/>
      <c r="H310" s="127">
        <f>ROUND(G310*F310,2)</f>
        <v>0</v>
      </c>
    </row>
    <row r="311" spans="1:8" s="42" customFormat="1" ht="30" customHeight="1" x14ac:dyDescent="0.2">
      <c r="A311" s="44" t="s">
        <v>226</v>
      </c>
      <c r="B311" s="142" t="s">
        <v>324</v>
      </c>
      <c r="C311" s="124" t="s">
        <v>227</v>
      </c>
      <c r="D311" s="129" t="s">
        <v>645</v>
      </c>
      <c r="E311" s="125"/>
      <c r="F311" s="130"/>
      <c r="G311" s="127"/>
      <c r="H311" s="127"/>
    </row>
    <row r="312" spans="1:8" s="42" customFormat="1" ht="30" customHeight="1" x14ac:dyDescent="0.2">
      <c r="A312" s="44" t="s">
        <v>466</v>
      </c>
      <c r="B312" s="128" t="s">
        <v>33</v>
      </c>
      <c r="C312" s="124" t="s">
        <v>485</v>
      </c>
      <c r="D312" s="129" t="s">
        <v>2</v>
      </c>
      <c r="E312" s="125" t="s">
        <v>32</v>
      </c>
      <c r="F312" s="130">
        <v>25</v>
      </c>
      <c r="G312" s="131"/>
      <c r="H312" s="127">
        <f t="shared" ref="H312" si="54">ROUND(G312*F312,2)</f>
        <v>0</v>
      </c>
    </row>
    <row r="313" spans="1:8" s="42" customFormat="1" ht="30" customHeight="1" x14ac:dyDescent="0.2">
      <c r="A313" s="44" t="s">
        <v>41</v>
      </c>
      <c r="B313" s="123" t="s">
        <v>325</v>
      </c>
      <c r="C313" s="124" t="s">
        <v>42</v>
      </c>
      <c r="D313" s="129" t="s">
        <v>174</v>
      </c>
      <c r="E313" s="125"/>
      <c r="F313" s="130"/>
      <c r="G313" s="127"/>
      <c r="H313" s="127"/>
    </row>
    <row r="314" spans="1:8" s="42" customFormat="1" ht="30" customHeight="1" x14ac:dyDescent="0.2">
      <c r="A314" s="44" t="s">
        <v>43</v>
      </c>
      <c r="B314" s="128" t="s">
        <v>33</v>
      </c>
      <c r="C314" s="124" t="s">
        <v>44</v>
      </c>
      <c r="D314" s="129" t="s">
        <v>2</v>
      </c>
      <c r="E314" s="125" t="s">
        <v>39</v>
      </c>
      <c r="F314" s="130">
        <v>355</v>
      </c>
      <c r="G314" s="131"/>
      <c r="H314" s="127">
        <f>ROUND(G314*F314,2)</f>
        <v>0</v>
      </c>
    </row>
    <row r="315" spans="1:8" s="42" customFormat="1" ht="30" customHeight="1" x14ac:dyDescent="0.2">
      <c r="A315" s="44" t="s">
        <v>45</v>
      </c>
      <c r="B315" s="123" t="s">
        <v>326</v>
      </c>
      <c r="C315" s="124" t="s">
        <v>46</v>
      </c>
      <c r="D315" s="129" t="s">
        <v>174</v>
      </c>
      <c r="E315" s="125"/>
      <c r="F315" s="130"/>
      <c r="G315" s="127"/>
      <c r="H315" s="127"/>
    </row>
    <row r="316" spans="1:8" s="42" customFormat="1" ht="30" customHeight="1" x14ac:dyDescent="0.2">
      <c r="A316" s="44" t="s">
        <v>47</v>
      </c>
      <c r="B316" s="128" t="s">
        <v>33</v>
      </c>
      <c r="C316" s="124" t="s">
        <v>48</v>
      </c>
      <c r="D316" s="129" t="s">
        <v>2</v>
      </c>
      <c r="E316" s="125" t="s">
        <v>39</v>
      </c>
      <c r="F316" s="130">
        <v>425</v>
      </c>
      <c r="G316" s="131"/>
      <c r="H316" s="127">
        <f>ROUND(G316*F316,2)</f>
        <v>0</v>
      </c>
    </row>
    <row r="317" spans="1:8" s="42" customFormat="1" ht="30" customHeight="1" x14ac:dyDescent="0.2">
      <c r="A317" s="44" t="s">
        <v>229</v>
      </c>
      <c r="B317" s="123" t="s">
        <v>493</v>
      </c>
      <c r="C317" s="124" t="s">
        <v>230</v>
      </c>
      <c r="D317" s="129" t="s">
        <v>646</v>
      </c>
      <c r="E317" s="125"/>
      <c r="F317" s="130"/>
      <c r="G317" s="127"/>
      <c r="H317" s="127"/>
    </row>
    <row r="318" spans="1:8" s="42" customFormat="1" ht="30" customHeight="1" x14ac:dyDescent="0.2">
      <c r="A318" s="44" t="s">
        <v>231</v>
      </c>
      <c r="B318" s="128" t="s">
        <v>33</v>
      </c>
      <c r="C318" s="124" t="s">
        <v>467</v>
      </c>
      <c r="D318" s="129" t="s">
        <v>232</v>
      </c>
      <c r="E318" s="125"/>
      <c r="F318" s="130"/>
      <c r="G318" s="127"/>
      <c r="H318" s="127"/>
    </row>
    <row r="319" spans="1:8" s="42" customFormat="1" ht="30" customHeight="1" x14ac:dyDescent="0.2">
      <c r="A319" s="44" t="s">
        <v>233</v>
      </c>
      <c r="B319" s="132" t="s">
        <v>104</v>
      </c>
      <c r="C319" s="124" t="s">
        <v>234</v>
      </c>
      <c r="D319" s="129"/>
      <c r="E319" s="125" t="s">
        <v>32</v>
      </c>
      <c r="F319" s="130">
        <v>10</v>
      </c>
      <c r="G319" s="131"/>
      <c r="H319" s="127">
        <f>ROUND(G319*F319,2)</f>
        <v>0</v>
      </c>
    </row>
    <row r="320" spans="1:8" s="42" customFormat="1" ht="30" customHeight="1" x14ac:dyDescent="0.2">
      <c r="A320" s="44" t="s">
        <v>235</v>
      </c>
      <c r="B320" s="132" t="s">
        <v>105</v>
      </c>
      <c r="C320" s="124" t="s">
        <v>236</v>
      </c>
      <c r="D320" s="129"/>
      <c r="E320" s="125" t="s">
        <v>32</v>
      </c>
      <c r="F320" s="130">
        <v>170</v>
      </c>
      <c r="G320" s="131"/>
      <c r="H320" s="127">
        <f>ROUND(G320*F320,2)</f>
        <v>0</v>
      </c>
    </row>
    <row r="321" spans="1:8" s="42" customFormat="1" ht="30" customHeight="1" x14ac:dyDescent="0.2">
      <c r="A321" s="44" t="s">
        <v>261</v>
      </c>
      <c r="B321" s="132" t="s">
        <v>106</v>
      </c>
      <c r="C321" s="124" t="s">
        <v>262</v>
      </c>
      <c r="D321" s="129" t="s">
        <v>2</v>
      </c>
      <c r="E321" s="125" t="s">
        <v>32</v>
      </c>
      <c r="F321" s="130">
        <v>50</v>
      </c>
      <c r="G321" s="131"/>
      <c r="H321" s="127">
        <f>ROUND(G321*F321,2)</f>
        <v>0</v>
      </c>
    </row>
    <row r="322" spans="1:8" s="42" customFormat="1" ht="30" customHeight="1" x14ac:dyDescent="0.2">
      <c r="A322" s="44" t="s">
        <v>263</v>
      </c>
      <c r="B322" s="123" t="s">
        <v>392</v>
      </c>
      <c r="C322" s="124" t="s">
        <v>265</v>
      </c>
      <c r="D322" s="129" t="s">
        <v>102</v>
      </c>
      <c r="E322" s="125" t="s">
        <v>32</v>
      </c>
      <c r="F322" s="157">
        <v>5</v>
      </c>
      <c r="G322" s="131"/>
      <c r="H322" s="127">
        <f t="shared" ref="H322:H324" si="55">ROUND(G322*F322,2)</f>
        <v>0</v>
      </c>
    </row>
    <row r="323" spans="1:8" s="42" customFormat="1" ht="30" customHeight="1" x14ac:dyDescent="0.2">
      <c r="A323" s="44" t="s">
        <v>330</v>
      </c>
      <c r="B323" s="123" t="s">
        <v>454</v>
      </c>
      <c r="C323" s="124" t="s">
        <v>331</v>
      </c>
      <c r="D323" s="129" t="s">
        <v>102</v>
      </c>
      <c r="E323" s="125" t="s">
        <v>32</v>
      </c>
      <c r="F323" s="130">
        <v>5</v>
      </c>
      <c r="G323" s="131"/>
      <c r="H323" s="127">
        <f t="shared" si="55"/>
        <v>0</v>
      </c>
    </row>
    <row r="324" spans="1:8" s="42" customFormat="1" ht="30" customHeight="1" x14ac:dyDescent="0.2">
      <c r="A324" s="44" t="s">
        <v>376</v>
      </c>
      <c r="B324" s="135" t="s">
        <v>396</v>
      </c>
      <c r="C324" s="136" t="s">
        <v>377</v>
      </c>
      <c r="D324" s="148" t="s">
        <v>102</v>
      </c>
      <c r="E324" s="137" t="s">
        <v>32</v>
      </c>
      <c r="F324" s="211">
        <v>5</v>
      </c>
      <c r="G324" s="138"/>
      <c r="H324" s="139">
        <f t="shared" si="55"/>
        <v>0</v>
      </c>
    </row>
    <row r="325" spans="1:8" s="42" customFormat="1" ht="30" customHeight="1" x14ac:dyDescent="0.2">
      <c r="A325" s="44" t="s">
        <v>107</v>
      </c>
      <c r="B325" s="149" t="s">
        <v>523</v>
      </c>
      <c r="C325" s="150" t="s">
        <v>51</v>
      </c>
      <c r="D325" s="151" t="s">
        <v>643</v>
      </c>
      <c r="E325" s="152"/>
      <c r="F325" s="212"/>
      <c r="G325" s="154"/>
      <c r="H325" s="154"/>
    </row>
    <row r="326" spans="1:8" s="42" customFormat="1" ht="30" customHeight="1" x14ac:dyDescent="0.2">
      <c r="A326" s="44" t="s">
        <v>315</v>
      </c>
      <c r="B326" s="128" t="s">
        <v>33</v>
      </c>
      <c r="C326" s="124" t="s">
        <v>486</v>
      </c>
      <c r="D326" s="129" t="s">
        <v>316</v>
      </c>
      <c r="E326" s="125"/>
      <c r="F326" s="130"/>
      <c r="G326" s="127"/>
      <c r="H326" s="127"/>
    </row>
    <row r="327" spans="1:8" s="42" customFormat="1" ht="30" customHeight="1" x14ac:dyDescent="0.2">
      <c r="A327" s="44" t="s">
        <v>654</v>
      </c>
      <c r="B327" s="49" t="s">
        <v>104</v>
      </c>
      <c r="C327" s="50" t="s">
        <v>327</v>
      </c>
      <c r="D327" s="41"/>
      <c r="E327" s="51" t="s">
        <v>49</v>
      </c>
      <c r="F327" s="208">
        <v>100</v>
      </c>
      <c r="G327" s="131"/>
      <c r="H327" s="48">
        <f>ROUND(G327*F327,2)</f>
        <v>0</v>
      </c>
    </row>
    <row r="328" spans="1:8" s="42" customFormat="1" ht="30" customHeight="1" x14ac:dyDescent="0.2">
      <c r="A328" s="44" t="s">
        <v>655</v>
      </c>
      <c r="B328" s="49" t="s">
        <v>105</v>
      </c>
      <c r="C328" s="50" t="s">
        <v>379</v>
      </c>
      <c r="D328" s="41"/>
      <c r="E328" s="51" t="s">
        <v>49</v>
      </c>
      <c r="F328" s="208">
        <v>30</v>
      </c>
      <c r="G328" s="131"/>
      <c r="H328" s="48">
        <f>ROUND(G328*F328,2)</f>
        <v>0</v>
      </c>
    </row>
    <row r="329" spans="1:8" s="42" customFormat="1" ht="30" customHeight="1" x14ac:dyDescent="0.2">
      <c r="A329" s="44" t="s">
        <v>381</v>
      </c>
      <c r="B329" s="128" t="s">
        <v>40</v>
      </c>
      <c r="C329" s="124" t="s">
        <v>426</v>
      </c>
      <c r="D329" s="129" t="s">
        <v>109</v>
      </c>
      <c r="E329" s="125" t="s">
        <v>49</v>
      </c>
      <c r="F329" s="130">
        <v>15</v>
      </c>
      <c r="G329" s="131"/>
      <c r="H329" s="127">
        <f t="shared" ref="H329:H331" si="56">ROUND(G329*F329,2)</f>
        <v>0</v>
      </c>
    </row>
    <row r="330" spans="1:8" s="52" customFormat="1" ht="30" customHeight="1" x14ac:dyDescent="0.2">
      <c r="A330" s="44" t="s">
        <v>177</v>
      </c>
      <c r="B330" s="128" t="s">
        <v>50</v>
      </c>
      <c r="C330" s="124" t="s">
        <v>419</v>
      </c>
      <c r="D330" s="129" t="s">
        <v>110</v>
      </c>
      <c r="E330" s="125" t="s">
        <v>49</v>
      </c>
      <c r="F330" s="130">
        <v>15</v>
      </c>
      <c r="G330" s="131"/>
      <c r="H330" s="127">
        <f t="shared" si="56"/>
        <v>0</v>
      </c>
    </row>
    <row r="331" spans="1:8" s="42" customFormat="1" ht="30" customHeight="1" x14ac:dyDescent="0.2">
      <c r="A331" s="44" t="s">
        <v>240</v>
      </c>
      <c r="B331" s="123" t="s">
        <v>524</v>
      </c>
      <c r="C331" s="124" t="s">
        <v>241</v>
      </c>
      <c r="D331" s="129" t="s">
        <v>242</v>
      </c>
      <c r="E331" s="125" t="s">
        <v>32</v>
      </c>
      <c r="F331" s="130">
        <v>5</v>
      </c>
      <c r="G331" s="131"/>
      <c r="H331" s="127">
        <f t="shared" si="56"/>
        <v>0</v>
      </c>
    </row>
    <row r="332" spans="1:8" s="42" customFormat="1" ht="30" customHeight="1" x14ac:dyDescent="0.2">
      <c r="A332" s="44" t="s">
        <v>178</v>
      </c>
      <c r="B332" s="123" t="s">
        <v>525</v>
      </c>
      <c r="C332" s="124" t="s">
        <v>179</v>
      </c>
      <c r="D332" s="129" t="s">
        <v>387</v>
      </c>
      <c r="E332" s="133"/>
      <c r="F332" s="130"/>
      <c r="G332" s="127"/>
      <c r="H332" s="127"/>
    </row>
    <row r="333" spans="1:8" s="42" customFormat="1" ht="30" customHeight="1" x14ac:dyDescent="0.2">
      <c r="A333" s="44" t="s">
        <v>243</v>
      </c>
      <c r="B333" s="128" t="s">
        <v>33</v>
      </c>
      <c r="C333" s="124" t="s">
        <v>244</v>
      </c>
      <c r="D333" s="129"/>
      <c r="E333" s="125"/>
      <c r="F333" s="130"/>
      <c r="G333" s="127"/>
      <c r="H333" s="127"/>
    </row>
    <row r="334" spans="1:8" s="42" customFormat="1" ht="30" customHeight="1" x14ac:dyDescent="0.2">
      <c r="A334" s="44" t="s">
        <v>180</v>
      </c>
      <c r="B334" s="132" t="s">
        <v>104</v>
      </c>
      <c r="C334" s="124" t="s">
        <v>122</v>
      </c>
      <c r="D334" s="129"/>
      <c r="E334" s="125" t="s">
        <v>34</v>
      </c>
      <c r="F334" s="130">
        <v>650</v>
      </c>
      <c r="G334" s="131"/>
      <c r="H334" s="127">
        <f>ROUND(G334*F334,2)</f>
        <v>0</v>
      </c>
    </row>
    <row r="335" spans="1:8" s="42" customFormat="1" ht="30" customHeight="1" x14ac:dyDescent="0.2">
      <c r="A335" s="44" t="s">
        <v>181</v>
      </c>
      <c r="B335" s="128" t="s">
        <v>40</v>
      </c>
      <c r="C335" s="124" t="s">
        <v>70</v>
      </c>
      <c r="D335" s="129"/>
      <c r="E335" s="125"/>
      <c r="F335" s="130"/>
      <c r="G335" s="127"/>
      <c r="H335" s="127"/>
    </row>
    <row r="336" spans="1:8" s="42" customFormat="1" ht="30" customHeight="1" x14ac:dyDescent="0.2">
      <c r="A336" s="44" t="s">
        <v>182</v>
      </c>
      <c r="B336" s="132" t="s">
        <v>104</v>
      </c>
      <c r="C336" s="124" t="s">
        <v>122</v>
      </c>
      <c r="D336" s="129"/>
      <c r="E336" s="125" t="s">
        <v>34</v>
      </c>
      <c r="F336" s="130">
        <v>75</v>
      </c>
      <c r="G336" s="131"/>
      <c r="H336" s="127">
        <f>ROUND(G336*F336,2)</f>
        <v>0</v>
      </c>
    </row>
    <row r="337" spans="1:8" s="42" customFormat="1" ht="30" customHeight="1" x14ac:dyDescent="0.2">
      <c r="A337" s="44" t="s">
        <v>111</v>
      </c>
      <c r="B337" s="123" t="s">
        <v>459</v>
      </c>
      <c r="C337" s="124" t="s">
        <v>113</v>
      </c>
      <c r="D337" s="129" t="s">
        <v>245</v>
      </c>
      <c r="E337" s="125"/>
      <c r="F337" s="130"/>
      <c r="G337" s="127"/>
      <c r="H337" s="127"/>
    </row>
    <row r="338" spans="1:8" s="42" customFormat="1" ht="30" customHeight="1" x14ac:dyDescent="0.2">
      <c r="A338" s="44" t="s">
        <v>114</v>
      </c>
      <c r="B338" s="128" t="s">
        <v>33</v>
      </c>
      <c r="C338" s="124" t="s">
        <v>246</v>
      </c>
      <c r="D338" s="129" t="s">
        <v>2</v>
      </c>
      <c r="E338" s="125" t="s">
        <v>32</v>
      </c>
      <c r="F338" s="130">
        <v>45</v>
      </c>
      <c r="G338" s="131"/>
      <c r="H338" s="127">
        <f t="shared" ref="H338:H340" si="57">ROUND(G338*F338,2)</f>
        <v>0</v>
      </c>
    </row>
    <row r="339" spans="1:8" s="42" customFormat="1" ht="30" customHeight="1" x14ac:dyDescent="0.2">
      <c r="A339" s="44" t="s">
        <v>388</v>
      </c>
      <c r="B339" s="123" t="s">
        <v>526</v>
      </c>
      <c r="C339" s="124" t="s">
        <v>389</v>
      </c>
      <c r="D339" s="129" t="s">
        <v>212</v>
      </c>
      <c r="E339" s="125"/>
      <c r="F339" s="157"/>
      <c r="G339" s="127"/>
      <c r="H339" s="127">
        <f t="shared" si="57"/>
        <v>0</v>
      </c>
    </row>
    <row r="340" spans="1:8" s="42" customFormat="1" ht="30" customHeight="1" x14ac:dyDescent="0.2">
      <c r="A340" s="44" t="s">
        <v>390</v>
      </c>
      <c r="B340" s="128" t="s">
        <v>33</v>
      </c>
      <c r="C340" s="124" t="s">
        <v>391</v>
      </c>
      <c r="D340" s="129"/>
      <c r="E340" s="125" t="s">
        <v>32</v>
      </c>
      <c r="F340" s="157">
        <v>700</v>
      </c>
      <c r="G340" s="131"/>
      <c r="H340" s="127">
        <f t="shared" si="57"/>
        <v>0</v>
      </c>
    </row>
    <row r="341" spans="1:8" ht="30" customHeight="1" x14ac:dyDescent="0.2">
      <c r="A341" s="5"/>
      <c r="B341" s="74" t="s">
        <v>2</v>
      </c>
      <c r="C341" s="71" t="s">
        <v>412</v>
      </c>
      <c r="D341" s="2"/>
      <c r="E341" s="75"/>
      <c r="F341" s="98"/>
      <c r="G341" s="5"/>
      <c r="H341" s="7"/>
    </row>
    <row r="342" spans="1:8" s="42" customFormat="1" ht="30" customHeight="1" x14ac:dyDescent="0.2">
      <c r="A342" s="43" t="s">
        <v>56</v>
      </c>
      <c r="B342" s="123" t="s">
        <v>527</v>
      </c>
      <c r="C342" s="124" t="s">
        <v>57</v>
      </c>
      <c r="D342" s="129" t="s">
        <v>124</v>
      </c>
      <c r="E342" s="125" t="s">
        <v>49</v>
      </c>
      <c r="F342" s="157">
        <v>1150</v>
      </c>
      <c r="G342" s="131"/>
      <c r="H342" s="127">
        <f>ROUND(G342*F342,2)</f>
        <v>0</v>
      </c>
    </row>
    <row r="343" spans="1:8" ht="30" customHeight="1" x14ac:dyDescent="0.2">
      <c r="A343" s="5"/>
      <c r="B343" s="74" t="s">
        <v>2</v>
      </c>
      <c r="C343" s="71" t="s">
        <v>21</v>
      </c>
      <c r="D343" s="2"/>
      <c r="E343" s="75"/>
      <c r="F343" s="98"/>
      <c r="G343" s="5"/>
      <c r="H343" s="7"/>
    </row>
    <row r="344" spans="1:8" s="42" customFormat="1" ht="30" customHeight="1" x14ac:dyDescent="0.2">
      <c r="A344" s="43" t="s">
        <v>125</v>
      </c>
      <c r="B344" s="123" t="s">
        <v>528</v>
      </c>
      <c r="C344" s="124" t="s">
        <v>127</v>
      </c>
      <c r="D344" s="129" t="s">
        <v>128</v>
      </c>
      <c r="E344" s="125"/>
      <c r="F344" s="157"/>
      <c r="G344" s="127"/>
      <c r="H344" s="134"/>
    </row>
    <row r="345" spans="1:8" s="42" customFormat="1" ht="30" customHeight="1" x14ac:dyDescent="0.2">
      <c r="A345" s="43" t="s">
        <v>129</v>
      </c>
      <c r="B345" s="128" t="s">
        <v>33</v>
      </c>
      <c r="C345" s="124" t="s">
        <v>190</v>
      </c>
      <c r="D345" s="129"/>
      <c r="E345" s="125" t="s">
        <v>39</v>
      </c>
      <c r="F345" s="157">
        <v>1</v>
      </c>
      <c r="G345" s="131"/>
      <c r="H345" s="127">
        <f>ROUND(G345*F345,2)</f>
        <v>0</v>
      </c>
    </row>
    <row r="346" spans="1:8" s="42" customFormat="1" ht="30" customHeight="1" x14ac:dyDescent="0.2">
      <c r="A346" s="43" t="s">
        <v>131</v>
      </c>
      <c r="B346" s="123" t="s">
        <v>529</v>
      </c>
      <c r="C346" s="124" t="s">
        <v>133</v>
      </c>
      <c r="D346" s="129" t="s">
        <v>128</v>
      </c>
      <c r="E346" s="125"/>
      <c r="F346" s="157"/>
      <c r="G346" s="127"/>
      <c r="H346" s="134"/>
    </row>
    <row r="347" spans="1:8" s="42" customFormat="1" ht="30" customHeight="1" x14ac:dyDescent="0.2">
      <c r="A347" s="43" t="s">
        <v>134</v>
      </c>
      <c r="B347" s="128" t="s">
        <v>33</v>
      </c>
      <c r="C347" s="124" t="s">
        <v>135</v>
      </c>
      <c r="D347" s="129"/>
      <c r="E347" s="125"/>
      <c r="F347" s="157"/>
      <c r="G347" s="127"/>
      <c r="H347" s="134"/>
    </row>
    <row r="348" spans="1:8" s="42" customFormat="1" ht="30" customHeight="1" x14ac:dyDescent="0.2">
      <c r="A348" s="43" t="s">
        <v>191</v>
      </c>
      <c r="B348" s="132" t="s">
        <v>104</v>
      </c>
      <c r="C348" s="124" t="s">
        <v>393</v>
      </c>
      <c r="D348" s="129"/>
      <c r="E348" s="125" t="s">
        <v>49</v>
      </c>
      <c r="F348" s="157">
        <v>5</v>
      </c>
      <c r="G348" s="131"/>
      <c r="H348" s="127">
        <f>ROUND(G348*F348,2)</f>
        <v>0</v>
      </c>
    </row>
    <row r="349" spans="1:8" s="55" customFormat="1" ht="30" customHeight="1" x14ac:dyDescent="0.2">
      <c r="A349" s="43" t="s">
        <v>78</v>
      </c>
      <c r="B349" s="123" t="s">
        <v>530</v>
      </c>
      <c r="C349" s="53" t="s">
        <v>247</v>
      </c>
      <c r="D349" s="54" t="s">
        <v>253</v>
      </c>
      <c r="E349" s="125"/>
      <c r="F349" s="157"/>
      <c r="G349" s="127"/>
      <c r="H349" s="134"/>
    </row>
    <row r="350" spans="1:8" s="42" customFormat="1" ht="30" customHeight="1" x14ac:dyDescent="0.2">
      <c r="A350" s="43" t="s">
        <v>79</v>
      </c>
      <c r="B350" s="128" t="s">
        <v>33</v>
      </c>
      <c r="C350" s="56" t="s">
        <v>317</v>
      </c>
      <c r="D350" s="129"/>
      <c r="E350" s="125" t="s">
        <v>39</v>
      </c>
      <c r="F350" s="157">
        <v>1</v>
      </c>
      <c r="G350" s="131"/>
      <c r="H350" s="127">
        <f t="shared" ref="H350:H353" si="58">ROUND(G350*F350,2)</f>
        <v>0</v>
      </c>
    </row>
    <row r="351" spans="1:8" s="42" customFormat="1" ht="30" customHeight="1" x14ac:dyDescent="0.2">
      <c r="A351" s="43" t="s">
        <v>80</v>
      </c>
      <c r="B351" s="128" t="s">
        <v>40</v>
      </c>
      <c r="C351" s="56" t="s">
        <v>318</v>
      </c>
      <c r="D351" s="129"/>
      <c r="E351" s="125" t="s">
        <v>39</v>
      </c>
      <c r="F351" s="157">
        <v>1</v>
      </c>
      <c r="G351" s="131"/>
      <c r="H351" s="127">
        <f t="shared" si="58"/>
        <v>0</v>
      </c>
    </row>
    <row r="352" spans="1:8" s="42" customFormat="1" ht="30" customHeight="1" x14ac:dyDescent="0.2">
      <c r="A352" s="43" t="s">
        <v>248</v>
      </c>
      <c r="B352" s="128" t="s">
        <v>50</v>
      </c>
      <c r="C352" s="56" t="s">
        <v>249</v>
      </c>
      <c r="D352" s="129"/>
      <c r="E352" s="125" t="s">
        <v>39</v>
      </c>
      <c r="F352" s="157">
        <v>1</v>
      </c>
      <c r="G352" s="131"/>
      <c r="H352" s="127">
        <f t="shared" si="58"/>
        <v>0</v>
      </c>
    </row>
    <row r="353" spans="1:8" s="42" customFormat="1" ht="30" customHeight="1" x14ac:dyDescent="0.2">
      <c r="A353" s="43" t="s">
        <v>250</v>
      </c>
      <c r="B353" s="147" t="s">
        <v>61</v>
      </c>
      <c r="C353" s="100" t="s">
        <v>251</v>
      </c>
      <c r="D353" s="148"/>
      <c r="E353" s="137" t="s">
        <v>39</v>
      </c>
      <c r="F353" s="159">
        <v>1</v>
      </c>
      <c r="G353" s="138"/>
      <c r="H353" s="139">
        <f t="shared" si="58"/>
        <v>0</v>
      </c>
    </row>
    <row r="354" spans="1:8" s="55" customFormat="1" ht="30" customHeight="1" x14ac:dyDescent="0.2">
      <c r="A354" s="43" t="s">
        <v>458</v>
      </c>
      <c r="B354" s="149" t="s">
        <v>531</v>
      </c>
      <c r="C354" s="161" t="s">
        <v>460</v>
      </c>
      <c r="D354" s="151" t="s">
        <v>128</v>
      </c>
      <c r="E354" s="152"/>
      <c r="F354" s="213"/>
      <c r="G354" s="154"/>
      <c r="H354" s="160"/>
    </row>
    <row r="355" spans="1:8" s="55" customFormat="1" ht="30" customHeight="1" x14ac:dyDescent="0.2">
      <c r="A355" s="43" t="s">
        <v>461</v>
      </c>
      <c r="B355" s="128" t="s">
        <v>33</v>
      </c>
      <c r="C355" s="155" t="s">
        <v>165</v>
      </c>
      <c r="D355" s="129"/>
      <c r="E355" s="125" t="s">
        <v>39</v>
      </c>
      <c r="F355" s="157">
        <v>1</v>
      </c>
      <c r="G355" s="131"/>
      <c r="H355" s="127">
        <f t="shared" ref="H355:H356" si="59">ROUND(G355*F355,2)</f>
        <v>0</v>
      </c>
    </row>
    <row r="356" spans="1:8" s="42" customFormat="1" ht="30" customHeight="1" x14ac:dyDescent="0.2">
      <c r="A356" s="43" t="s">
        <v>142</v>
      </c>
      <c r="B356" s="123" t="s">
        <v>400</v>
      </c>
      <c r="C356" s="124" t="s">
        <v>144</v>
      </c>
      <c r="D356" s="129" t="s">
        <v>128</v>
      </c>
      <c r="E356" s="125" t="s">
        <v>39</v>
      </c>
      <c r="F356" s="157">
        <v>2</v>
      </c>
      <c r="G356" s="131"/>
      <c r="H356" s="127">
        <f t="shared" si="59"/>
        <v>0</v>
      </c>
    </row>
    <row r="357" spans="1:8" ht="30" customHeight="1" x14ac:dyDescent="0.2">
      <c r="A357" s="5"/>
      <c r="B357" s="78" t="s">
        <v>2</v>
      </c>
      <c r="C357" s="71" t="s">
        <v>22</v>
      </c>
      <c r="D357" s="2"/>
      <c r="E357" s="75"/>
      <c r="F357" s="98"/>
      <c r="G357" s="5"/>
      <c r="H357" s="7"/>
    </row>
    <row r="358" spans="1:8" s="42" customFormat="1" ht="30" customHeight="1" x14ac:dyDescent="0.2">
      <c r="A358" s="43" t="s">
        <v>58</v>
      </c>
      <c r="B358" s="123" t="s">
        <v>532</v>
      </c>
      <c r="C358" s="56" t="s">
        <v>252</v>
      </c>
      <c r="D358" s="54" t="s">
        <v>253</v>
      </c>
      <c r="E358" s="125" t="s">
        <v>39</v>
      </c>
      <c r="F358" s="157">
        <v>4</v>
      </c>
      <c r="G358" s="131"/>
      <c r="H358" s="127">
        <f>ROUND(G358*F358,2)</f>
        <v>0</v>
      </c>
    </row>
    <row r="359" spans="1:8" s="42" customFormat="1" ht="30" customHeight="1" x14ac:dyDescent="0.2">
      <c r="A359" s="43" t="s">
        <v>71</v>
      </c>
      <c r="B359" s="123" t="s">
        <v>533</v>
      </c>
      <c r="C359" s="124" t="s">
        <v>81</v>
      </c>
      <c r="D359" s="129" t="s">
        <v>128</v>
      </c>
      <c r="E359" s="125"/>
      <c r="F359" s="157"/>
      <c r="G359" s="127"/>
      <c r="H359" s="134"/>
    </row>
    <row r="360" spans="1:8" s="42" customFormat="1" ht="30" customHeight="1" x14ac:dyDescent="0.2">
      <c r="A360" s="43" t="s">
        <v>82</v>
      </c>
      <c r="B360" s="128" t="s">
        <v>33</v>
      </c>
      <c r="C360" s="124" t="s">
        <v>150</v>
      </c>
      <c r="D360" s="129"/>
      <c r="E360" s="125" t="s">
        <v>72</v>
      </c>
      <c r="F360" s="157">
        <v>1</v>
      </c>
      <c r="G360" s="131"/>
      <c r="H360" s="127">
        <f>ROUND(G360*F360,2)</f>
        <v>0</v>
      </c>
    </row>
    <row r="361" spans="1:8" s="42" customFormat="1" ht="30" customHeight="1" x14ac:dyDescent="0.2">
      <c r="A361" s="43" t="s">
        <v>59</v>
      </c>
      <c r="B361" s="123" t="s">
        <v>534</v>
      </c>
      <c r="C361" s="56" t="s">
        <v>254</v>
      </c>
      <c r="D361" s="54" t="s">
        <v>253</v>
      </c>
      <c r="E361" s="125"/>
      <c r="F361" s="157"/>
      <c r="G361" s="127"/>
      <c r="H361" s="134"/>
    </row>
    <row r="362" spans="1:8" s="42" customFormat="1" ht="30" customHeight="1" x14ac:dyDescent="0.2">
      <c r="A362" s="43" t="s">
        <v>204</v>
      </c>
      <c r="B362" s="128" t="s">
        <v>33</v>
      </c>
      <c r="C362" s="124" t="s">
        <v>205</v>
      </c>
      <c r="D362" s="129"/>
      <c r="E362" s="125" t="s">
        <v>39</v>
      </c>
      <c r="F362" s="157">
        <v>6</v>
      </c>
      <c r="G362" s="131"/>
      <c r="H362" s="127">
        <f t="shared" ref="H362:H368" si="60">ROUND(G362*F362,2)</f>
        <v>0</v>
      </c>
    </row>
    <row r="363" spans="1:8" s="42" customFormat="1" ht="30" customHeight="1" x14ac:dyDescent="0.2">
      <c r="A363" s="43" t="s">
        <v>60</v>
      </c>
      <c r="B363" s="128" t="s">
        <v>40</v>
      </c>
      <c r="C363" s="124" t="s">
        <v>151</v>
      </c>
      <c r="D363" s="129"/>
      <c r="E363" s="125" t="s">
        <v>39</v>
      </c>
      <c r="F363" s="157">
        <v>2</v>
      </c>
      <c r="G363" s="131"/>
      <c r="H363" s="127">
        <f t="shared" si="60"/>
        <v>0</v>
      </c>
    </row>
    <row r="364" spans="1:8" s="42" customFormat="1" ht="30" customHeight="1" x14ac:dyDescent="0.2">
      <c r="A364" s="43" t="s">
        <v>73</v>
      </c>
      <c r="B364" s="123" t="s">
        <v>535</v>
      </c>
      <c r="C364" s="124" t="s">
        <v>83</v>
      </c>
      <c r="D364" s="54" t="s">
        <v>253</v>
      </c>
      <c r="E364" s="125" t="s">
        <v>39</v>
      </c>
      <c r="F364" s="157">
        <v>3</v>
      </c>
      <c r="G364" s="131"/>
      <c r="H364" s="127">
        <f t="shared" si="60"/>
        <v>0</v>
      </c>
    </row>
    <row r="365" spans="1:8" s="42" customFormat="1" ht="30" customHeight="1" x14ac:dyDescent="0.2">
      <c r="A365" s="43" t="s">
        <v>74</v>
      </c>
      <c r="B365" s="123" t="s">
        <v>558</v>
      </c>
      <c r="C365" s="124" t="s">
        <v>84</v>
      </c>
      <c r="D365" s="54" t="s">
        <v>253</v>
      </c>
      <c r="E365" s="125" t="s">
        <v>39</v>
      </c>
      <c r="F365" s="157">
        <v>3</v>
      </c>
      <c r="G365" s="131"/>
      <c r="H365" s="127">
        <f t="shared" si="60"/>
        <v>0</v>
      </c>
    </row>
    <row r="366" spans="1:8" s="42" customFormat="1" ht="30" customHeight="1" x14ac:dyDescent="0.2">
      <c r="A366" s="43" t="s">
        <v>75</v>
      </c>
      <c r="B366" s="123" t="s">
        <v>559</v>
      </c>
      <c r="C366" s="124" t="s">
        <v>85</v>
      </c>
      <c r="D366" s="54" t="s">
        <v>253</v>
      </c>
      <c r="E366" s="125" t="s">
        <v>39</v>
      </c>
      <c r="F366" s="157">
        <v>1</v>
      </c>
      <c r="G366" s="131"/>
      <c r="H366" s="127">
        <f t="shared" si="60"/>
        <v>0</v>
      </c>
    </row>
    <row r="367" spans="1:8" s="42" customFormat="1" ht="30" customHeight="1" x14ac:dyDescent="0.2">
      <c r="A367" s="57" t="s">
        <v>284</v>
      </c>
      <c r="B367" s="58" t="s">
        <v>560</v>
      </c>
      <c r="C367" s="56" t="s">
        <v>286</v>
      </c>
      <c r="D367" s="54" t="s">
        <v>253</v>
      </c>
      <c r="E367" s="59" t="s">
        <v>39</v>
      </c>
      <c r="F367" s="209">
        <v>1</v>
      </c>
      <c r="G367" s="140"/>
      <c r="H367" s="60">
        <f t="shared" si="60"/>
        <v>0</v>
      </c>
    </row>
    <row r="368" spans="1:8" s="42" customFormat="1" ht="30" customHeight="1" x14ac:dyDescent="0.2">
      <c r="A368" s="43" t="s">
        <v>407</v>
      </c>
      <c r="B368" s="123" t="s">
        <v>561</v>
      </c>
      <c r="C368" s="56" t="s">
        <v>409</v>
      </c>
      <c r="D368" s="54" t="s">
        <v>253</v>
      </c>
      <c r="E368" s="125" t="s">
        <v>39</v>
      </c>
      <c r="F368" s="157">
        <v>1</v>
      </c>
      <c r="G368" s="131"/>
      <c r="H368" s="127">
        <f t="shared" si="60"/>
        <v>0</v>
      </c>
    </row>
    <row r="369" spans="1:46" ht="30" customHeight="1" x14ac:dyDescent="0.2">
      <c r="A369" s="5"/>
      <c r="B369" s="64" t="s">
        <v>2</v>
      </c>
      <c r="C369" s="71" t="s">
        <v>23</v>
      </c>
      <c r="D369" s="2"/>
      <c r="E369" s="1"/>
      <c r="F369" s="98"/>
      <c r="G369" s="5"/>
      <c r="H369" s="7"/>
    </row>
    <row r="370" spans="1:46" s="42" customFormat="1" ht="30" customHeight="1" x14ac:dyDescent="0.2">
      <c r="A370" s="44" t="s">
        <v>62</v>
      </c>
      <c r="B370" s="123" t="s">
        <v>562</v>
      </c>
      <c r="C370" s="124" t="s">
        <v>63</v>
      </c>
      <c r="D370" s="129" t="s">
        <v>152</v>
      </c>
      <c r="E370" s="125"/>
      <c r="F370" s="130"/>
      <c r="G370" s="127"/>
      <c r="H370" s="127"/>
    </row>
    <row r="371" spans="1:46" s="42" customFormat="1" ht="30" customHeight="1" x14ac:dyDescent="0.2">
      <c r="A371" s="44" t="s">
        <v>153</v>
      </c>
      <c r="B371" s="128" t="s">
        <v>33</v>
      </c>
      <c r="C371" s="124" t="s">
        <v>154</v>
      </c>
      <c r="D371" s="129"/>
      <c r="E371" s="125" t="s">
        <v>32</v>
      </c>
      <c r="F371" s="130">
        <v>100</v>
      </c>
      <c r="G371" s="131"/>
      <c r="H371" s="127">
        <f>ROUND(G371*F371,2)</f>
        <v>0</v>
      </c>
    </row>
    <row r="372" spans="1:46" s="42" customFormat="1" ht="30" customHeight="1" x14ac:dyDescent="0.2">
      <c r="A372" s="44" t="s">
        <v>64</v>
      </c>
      <c r="B372" s="128" t="s">
        <v>40</v>
      </c>
      <c r="C372" s="124" t="s">
        <v>155</v>
      </c>
      <c r="D372" s="129"/>
      <c r="E372" s="125" t="s">
        <v>32</v>
      </c>
      <c r="F372" s="130">
        <v>200</v>
      </c>
      <c r="G372" s="131"/>
      <c r="H372" s="127">
        <f>ROUND(G372*F372,2)</f>
        <v>0</v>
      </c>
    </row>
    <row r="373" spans="1:46" ht="30" customHeight="1" x14ac:dyDescent="0.2">
      <c r="A373" s="5"/>
      <c r="B373" s="84" t="s">
        <v>2</v>
      </c>
      <c r="C373" s="71" t="s">
        <v>24</v>
      </c>
      <c r="D373" s="2"/>
      <c r="E373" s="75"/>
      <c r="F373" s="98"/>
      <c r="G373" s="5"/>
      <c r="H373" s="7"/>
    </row>
    <row r="374" spans="1:46" s="61" customFormat="1" ht="30" customHeight="1" x14ac:dyDescent="0.2">
      <c r="A374" s="141"/>
      <c r="B374" s="142" t="s">
        <v>563</v>
      </c>
      <c r="C374" s="124" t="s">
        <v>255</v>
      </c>
      <c r="D374" s="129" t="s">
        <v>199</v>
      </c>
      <c r="E374" s="125" t="s">
        <v>39</v>
      </c>
      <c r="F374" s="143">
        <v>1</v>
      </c>
      <c r="G374" s="144"/>
      <c r="H374" s="145">
        <f t="shared" ref="H374:H375" si="61">ROUND(G374*F374,2)</f>
        <v>0</v>
      </c>
      <c r="I374" s="62"/>
      <c r="AM374" s="63">
        <f>IF(ISNUMBER(SEARCH(".",B374)),1,(IF(ISNUMBER(SEARCH("i)",B374)),2,(IF(ISNUMBER(SEARCH("v)",B374)),2,(IF(ISNUMBER(SEARCH("x)",B374)),2,(IF(ISNUMBER(SEARCH(")",B374)),3,0)))))))))</f>
        <v>1</v>
      </c>
      <c r="AN374" s="63">
        <f>IF(ISBLANK(B374),AN373,IF(AM374=0,B374,AN373))</f>
        <v>0</v>
      </c>
      <c r="AO374" s="63">
        <f t="shared" ref="AO374:AO375" si="62">IF(AM374=1,1+AO373,IF(AM374=0,AO373,IF(AM374&gt;1,AO373,0)))</f>
        <v>1</v>
      </c>
      <c r="AP374" s="63">
        <f t="shared" ref="AP374:AP375" si="63">IF(AM374=2,1+AP373,IF(AM374=3,AP373,0))</f>
        <v>0</v>
      </c>
      <c r="AQ374" s="63" t="str">
        <f t="shared" ref="AQ374:AQ375" si="64">IF(ISNUMBER(AP374),LOWER(ROMAN(AP374)),"")</f>
        <v/>
      </c>
      <c r="AR374" s="63">
        <f t="shared" ref="AR374:AR375" si="65">IF(AM374=3,1+AR373,0)</f>
        <v>0</v>
      </c>
      <c r="AS374" s="63" t="str">
        <f t="shared" ref="AS374:AS375" si="66">IF(AR374&gt;0,LOWER(MID("ABCDEFGHIJKLMNOPQRSTUVWXYZ",AR374,1)),"")</f>
        <v/>
      </c>
      <c r="AT374" s="63" t="str">
        <f>IF(ISBLANK(B374),"",IF(AM374=0,AN374,(IF(AM374=1,CONCATENATE(AN374,".",AO374),IF(AM374=2,AQ374&amp;")",IF(AM374=3,AS374&amp;")","?"))))))</f>
        <v>0.1</v>
      </c>
    </row>
    <row r="375" spans="1:46" s="61" customFormat="1" ht="30" customHeight="1" x14ac:dyDescent="0.2">
      <c r="A375" s="141"/>
      <c r="B375" s="142" t="s">
        <v>564</v>
      </c>
      <c r="C375" s="124" t="s">
        <v>410</v>
      </c>
      <c r="D375" s="129" t="s">
        <v>199</v>
      </c>
      <c r="E375" s="125" t="s">
        <v>49</v>
      </c>
      <c r="F375" s="143">
        <v>5</v>
      </c>
      <c r="G375" s="144"/>
      <c r="H375" s="145">
        <f t="shared" si="61"/>
        <v>0</v>
      </c>
      <c r="I375" s="62"/>
      <c r="AM375" s="63">
        <f>IF(ISNUMBER(SEARCH(".",B375)),1,(IF(ISNUMBER(SEARCH("i)",B375)),2,(IF(ISNUMBER(SEARCH("v)",B375)),2,(IF(ISNUMBER(SEARCH("x)",B375)),2,(IF(ISNUMBER(SEARCH(")",B375)),3,0)))))))))</f>
        <v>1</v>
      </c>
      <c r="AN375" s="63">
        <f>IF(ISBLANK(B375),AN374,IF(AM375=0,B375,AN374))</f>
        <v>0</v>
      </c>
      <c r="AO375" s="63">
        <f t="shared" si="62"/>
        <v>2</v>
      </c>
      <c r="AP375" s="63">
        <f t="shared" si="63"/>
        <v>0</v>
      </c>
      <c r="AQ375" s="63" t="str">
        <f t="shared" si="64"/>
        <v/>
      </c>
      <c r="AR375" s="63">
        <f t="shared" si="65"/>
        <v>0</v>
      </c>
      <c r="AS375" s="63" t="str">
        <f t="shared" si="66"/>
        <v/>
      </c>
      <c r="AT375" s="63" t="str">
        <f>IF(ISBLANK(B375),"",IF(AM375=0,AN375,(IF(AM375=1,CONCATENATE(AN375,".",AO375),IF(AM375=2,AQ375&amp;")",IF(AM375=3,AS375&amp;")","?"))))))</f>
        <v>0.2</v>
      </c>
    </row>
    <row r="376" spans="1:46" s="17" customFormat="1" ht="30" customHeight="1" thickBot="1" x14ac:dyDescent="0.25">
      <c r="A376" s="18"/>
      <c r="B376" s="146" t="s">
        <v>16</v>
      </c>
      <c r="C376" s="267" t="str">
        <f>C296</f>
        <v>WARDLAW AVENUE - SCOTT STREET TO OSBORNE STREET
MAJOR/MINOR REHABILTATION</v>
      </c>
      <c r="D376" s="268"/>
      <c r="E376" s="268"/>
      <c r="F376" s="269"/>
      <c r="G376" s="18" t="s">
        <v>17</v>
      </c>
      <c r="H376" s="18">
        <f>SUM(H299:H375)</f>
        <v>0</v>
      </c>
    </row>
    <row r="377" spans="1:46" s="17" customFormat="1" ht="30" customHeight="1" thickTop="1" x14ac:dyDescent="0.2">
      <c r="A377" s="15"/>
      <c r="B377" s="122" t="s">
        <v>222</v>
      </c>
      <c r="C377" s="290" t="s">
        <v>425</v>
      </c>
      <c r="D377" s="291"/>
      <c r="E377" s="291"/>
      <c r="F377" s="292"/>
      <c r="G377" s="15"/>
      <c r="H377" s="16"/>
    </row>
    <row r="378" spans="1:46" s="63" customFormat="1" ht="30" customHeight="1" x14ac:dyDescent="0.2">
      <c r="A378" s="5"/>
      <c r="B378" s="64" t="s">
        <v>2</v>
      </c>
      <c r="C378" s="65" t="s">
        <v>19</v>
      </c>
      <c r="D378" s="2"/>
      <c r="E378" s="66" t="s">
        <v>2</v>
      </c>
      <c r="F378" s="66" t="s">
        <v>2</v>
      </c>
      <c r="G378" s="7"/>
      <c r="H378" s="7"/>
      <c r="AM378" s="63" t="str">
        <f>IF(ISNUMBER(SEARCH(".",B378)),1,(IF(ISNUMBER(SEARCH("i)",B378)),2,(IF(ISNUMBER(SEARCH("v)",B378)),2,(IF(ISNUMBER(SEARCH("x)",B378)),2,(IF(ISNUMBER(SEARCH(")",B378)),3,"X")))))))))</f>
        <v>X</v>
      </c>
      <c r="AN378" s="63">
        <f>IF(ISBLANK(B378),AN377,IF(AM378=0,B378,AN377))</f>
        <v>0</v>
      </c>
      <c r="AO378" s="63">
        <f t="shared" ref="AO378:AO380" si="67">IF(AM378=1,1+AO377,IF(AM378=0,AO377,IF(AM378&gt;1,AO377,0)))</f>
        <v>0</v>
      </c>
      <c r="AP378" s="63">
        <f t="shared" ref="AP378:AP466" si="68">IF(AM378=2,1+AP377,IF(AM378=3,AP377,0))</f>
        <v>0</v>
      </c>
      <c r="AQ378" s="63" t="str">
        <f t="shared" ref="AQ378:AQ466" si="69">IF(ISNUMBER(AP378),LOWER(ROMAN(AP378)),"")</f>
        <v/>
      </c>
      <c r="AR378" s="63">
        <f t="shared" ref="AR378:AR466" si="70">IF(AM378=3,1+AR377,0)</f>
        <v>0</v>
      </c>
      <c r="AS378" s="63" t="str">
        <f t="shared" ref="AS378:AS466" si="71">IF(AR378&gt;0,LOWER(MID("ABCDEFGHIJKLMNOPQRSTUVWXYZ",AR378,1)),"")</f>
        <v/>
      </c>
      <c r="AT378" s="63" t="str">
        <f>IF(ISBLANK(B378),"",IF(AM378=0,AN378,(IF(AM378=1,CONCATENATE(AN378,".",AO378),IF(AM378=2,AQ378&amp;")",IF(AM378=3,AS378&amp;")","?"))))))</f>
        <v>?</v>
      </c>
    </row>
    <row r="379" spans="1:46" s="42" customFormat="1" ht="30" customHeight="1" x14ac:dyDescent="0.2">
      <c r="A379" s="68" t="s">
        <v>86</v>
      </c>
      <c r="B379" s="162" t="s">
        <v>360</v>
      </c>
      <c r="C379" s="163" t="s">
        <v>87</v>
      </c>
      <c r="D379" s="69" t="s">
        <v>365</v>
      </c>
      <c r="E379" s="164" t="s">
        <v>30</v>
      </c>
      <c r="F379" s="143">
        <v>3100</v>
      </c>
      <c r="G379" s="144"/>
      <c r="H379" s="145">
        <f t="shared" ref="H379:H381" si="72">ROUND(G379*F379,2)</f>
        <v>0</v>
      </c>
      <c r="I379" s="70"/>
      <c r="J379" s="70"/>
      <c r="AM379" s="42">
        <f>IF(ISNUMBER(SEARCH(".",B379)),1,(IF(ISNUMBER(SEARCH("i)",B379)),2,(IF(ISNUMBER(SEARCH("v)",B379)),2,(IF(ISNUMBER(SEARCH("x)",B379)),2,(IF(ISNUMBER(SEARCH(")",B379)),3,"X")))))))))</f>
        <v>1</v>
      </c>
      <c r="AN379" s="42" t="e">
        <f>IF(ISBLANK(B379),#REF!,IF(AM379=0,B379,#REF!))</f>
        <v>#REF!</v>
      </c>
      <c r="AO379" s="42" t="e">
        <f>IF(AM379=1,1+#REF!,IF(AM379=0,#REF!,IF(AM379&gt;1,#REF!,0)))</f>
        <v>#REF!</v>
      </c>
      <c r="AP379" s="42">
        <f>IF(AM379=2,1+#REF!,IF(AM379=3,#REF!,0))</f>
        <v>0</v>
      </c>
      <c r="AQ379" s="42" t="str">
        <f t="shared" si="69"/>
        <v/>
      </c>
      <c r="AR379" s="42">
        <f>IF(AM379=3,1+#REF!,0)</f>
        <v>0</v>
      </c>
      <c r="AS379" s="42" t="str">
        <f t="shared" si="71"/>
        <v/>
      </c>
      <c r="AT379" s="42" t="e">
        <f>IF(ISBLANK(B379),"",IF(AM379=0,AN379,(IF(AM379=1,CONCATENATE(AN379,".",AO379),IF(AM379=2,AQ379&amp;")",IF(AM379=3,AS379&amp;")","?"))))))</f>
        <v>#REF!</v>
      </c>
    </row>
    <row r="380" spans="1:46" s="42" customFormat="1" ht="30" customHeight="1" x14ac:dyDescent="0.2">
      <c r="A380" s="67" t="s">
        <v>88</v>
      </c>
      <c r="B380" s="162" t="s">
        <v>401</v>
      </c>
      <c r="C380" s="163" t="s">
        <v>89</v>
      </c>
      <c r="D380" s="69" t="s">
        <v>365</v>
      </c>
      <c r="E380" s="164" t="s">
        <v>32</v>
      </c>
      <c r="F380" s="143">
        <v>5820</v>
      </c>
      <c r="G380" s="144"/>
      <c r="H380" s="145">
        <f t="shared" si="72"/>
        <v>0</v>
      </c>
      <c r="I380" s="70"/>
      <c r="J380" s="70"/>
      <c r="AM380" s="42">
        <f>IF(ISNUMBER(SEARCH(".",B380)),1,(IF(ISNUMBER(SEARCH("i)",B380)),2,(IF(ISNUMBER(SEARCH("v)",B380)),2,(IF(ISNUMBER(SEARCH("x)",B380)),2,(IF(ISNUMBER(SEARCH(")",B380)),3,"X")))))))))</f>
        <v>1</v>
      </c>
      <c r="AN380" s="42" t="e">
        <f>IF(ISBLANK(B380),AN379,IF(AM380=0,B380,AN379))</f>
        <v>#REF!</v>
      </c>
      <c r="AO380" s="42" t="e">
        <f t="shared" si="67"/>
        <v>#REF!</v>
      </c>
      <c r="AP380" s="42">
        <f t="shared" si="68"/>
        <v>0</v>
      </c>
      <c r="AQ380" s="42" t="str">
        <f t="shared" si="69"/>
        <v/>
      </c>
      <c r="AR380" s="42">
        <f t="shared" si="70"/>
        <v>0</v>
      </c>
      <c r="AS380" s="42" t="str">
        <f t="shared" si="71"/>
        <v/>
      </c>
      <c r="AT380" s="42" t="e">
        <f>IF(ISBLANK(B380),"",IF(AM380=0,AN380,(IF(AM380=1,CONCATENATE(AN380,".",AO380),IF(AM380=2,AQ380&amp;")",IF(AM380=3,AS380&amp;")","?"))))))</f>
        <v>#REF!</v>
      </c>
    </row>
    <row r="381" spans="1:46" s="42" customFormat="1" ht="40.15" customHeight="1" x14ac:dyDescent="0.2">
      <c r="A381" s="43" t="s">
        <v>618</v>
      </c>
      <c r="B381" s="162" t="s">
        <v>402</v>
      </c>
      <c r="C381" s="124" t="s">
        <v>619</v>
      </c>
      <c r="D381" s="41" t="s">
        <v>365</v>
      </c>
      <c r="E381" s="125" t="s">
        <v>30</v>
      </c>
      <c r="F381" s="130">
        <v>150</v>
      </c>
      <c r="G381" s="131"/>
      <c r="H381" s="127">
        <f t="shared" si="72"/>
        <v>0</v>
      </c>
    </row>
    <row r="382" spans="1:46" s="42" customFormat="1" ht="30" customHeight="1" x14ac:dyDescent="0.2">
      <c r="A382" s="67" t="s">
        <v>90</v>
      </c>
      <c r="B382" s="162" t="s">
        <v>403</v>
      </c>
      <c r="C382" s="163" t="s">
        <v>364</v>
      </c>
      <c r="D382" s="69" t="s">
        <v>365</v>
      </c>
      <c r="E382" s="164"/>
      <c r="F382" s="143"/>
      <c r="G382" s="127"/>
      <c r="H382" s="145"/>
      <c r="I382" s="70"/>
      <c r="J382" s="70"/>
      <c r="AM382" s="42">
        <f>IF(ISNUMBER(SEARCH(".",B382)),1,(IF(ISNUMBER(SEARCH("i)",B382)),2,(IF(ISNUMBER(SEARCH("v)",B382)),2,(IF(ISNUMBER(SEARCH("x)",B382)),2,(IF(ISNUMBER(SEARCH(")",B382)),3,"X")))))))))</f>
        <v>1</v>
      </c>
      <c r="AN382" s="42" t="e">
        <f>IF(ISBLANK(B382),AN380,IF(AM382=0,B382,AN380))</f>
        <v>#REF!</v>
      </c>
      <c r="AO382" s="42" t="e">
        <f>IF(AM382=1,1+AO380,IF(AM382=0,AO380,IF(AM382&gt;1,AO380,0)))</f>
        <v>#REF!</v>
      </c>
      <c r="AP382" s="42">
        <f>IF(AM382=2,1+AP380,IF(AM382=3,AP380,0))</f>
        <v>0</v>
      </c>
      <c r="AQ382" s="42" t="str">
        <f t="shared" si="69"/>
        <v/>
      </c>
      <c r="AR382" s="42">
        <f>IF(AM382=3,1+AR380,0)</f>
        <v>0</v>
      </c>
      <c r="AS382" s="42" t="str">
        <f t="shared" si="71"/>
        <v/>
      </c>
      <c r="AT382" s="42" t="e">
        <f>IF(ISBLANK(B382),"",IF(AM382=0,AN382,(IF(AM382=1,CONCATENATE(AN382,".",AO382),IF(AM382=2,AQ382&amp;")",IF(AM382=3,AS382&amp;")","?"))))))</f>
        <v>#REF!</v>
      </c>
    </row>
    <row r="383" spans="1:46" s="42" customFormat="1" ht="30" customHeight="1" x14ac:dyDescent="0.2">
      <c r="A383" s="67" t="s">
        <v>428</v>
      </c>
      <c r="B383" s="165" t="s">
        <v>33</v>
      </c>
      <c r="C383" s="163" t="s">
        <v>429</v>
      </c>
      <c r="D383" s="166" t="s">
        <v>2</v>
      </c>
      <c r="E383" s="164" t="s">
        <v>34</v>
      </c>
      <c r="F383" s="143">
        <v>4520</v>
      </c>
      <c r="G383" s="144"/>
      <c r="H383" s="145">
        <f t="shared" ref="H383" si="73">ROUND(G383*F383,2)</f>
        <v>0</v>
      </c>
      <c r="I383" s="70"/>
      <c r="J383" s="70"/>
      <c r="AM383" s="42">
        <f>IF(ISNUMBER(SEARCH(".",B383)),1,(IF(ISNUMBER(SEARCH("i)",B383)),2,(IF(ISNUMBER(SEARCH("v)",B383)),2,(IF(ISNUMBER(SEARCH("x)",B383)),2,(IF(ISNUMBER(SEARCH(")",B383)),3,"X")))))))))</f>
        <v>2</v>
      </c>
      <c r="AN383" s="42" t="e">
        <f>IF(ISBLANK(B383),AN382,IF(AM383=0,B383,AN382))</f>
        <v>#REF!</v>
      </c>
      <c r="AO383" s="42" t="e">
        <f>IF(AM383=1,1+AO382,IF(AM383=0,AO382,IF(AM383&gt;1,AO382,0)))</f>
        <v>#REF!</v>
      </c>
      <c r="AP383" s="42">
        <f t="shared" si="68"/>
        <v>1</v>
      </c>
      <c r="AQ383" s="42" t="str">
        <f t="shared" si="69"/>
        <v>i</v>
      </c>
      <c r="AR383" s="42">
        <f t="shared" si="70"/>
        <v>0</v>
      </c>
      <c r="AS383" s="42" t="str">
        <f t="shared" si="71"/>
        <v/>
      </c>
      <c r="AT383" s="42" t="str">
        <f>IF(ISBLANK(B383),"",IF(AM383=0,AN383,(IF(AM383=1,CONCATENATE(AN383,".",AO383),IF(AM383=2,AQ383&amp;")",IF(AM383=3,AS383&amp;")","?"))))))</f>
        <v>i)</v>
      </c>
    </row>
    <row r="384" spans="1:46" s="42" customFormat="1" ht="30" customHeight="1" x14ac:dyDescent="0.2">
      <c r="A384" s="67" t="s">
        <v>35</v>
      </c>
      <c r="B384" s="162" t="s">
        <v>404</v>
      </c>
      <c r="C384" s="163" t="s">
        <v>36</v>
      </c>
      <c r="D384" s="69" t="s">
        <v>365</v>
      </c>
      <c r="E384" s="164"/>
      <c r="F384" s="143"/>
      <c r="G384" s="127"/>
      <c r="H384" s="145"/>
      <c r="I384" s="70"/>
      <c r="J384" s="70"/>
      <c r="AM384" s="42">
        <f>IF(ISNUMBER(SEARCH(".",B384)),1,(IF(ISNUMBER(SEARCH("i)",B384)),2,(IF(ISNUMBER(SEARCH("v)",B384)),2,(IF(ISNUMBER(SEARCH("x)",B384)),2,(IF(ISNUMBER(SEARCH(")",B384)),3,0)))))))))</f>
        <v>1</v>
      </c>
      <c r="AN384" s="42" t="e">
        <f>IF(ISBLANK(B384),AN383,IF(AM384=0,B384,AN383))</f>
        <v>#REF!</v>
      </c>
      <c r="AO384" s="42" t="e">
        <f t="shared" ref="AO384:AO473" si="74">IF(AM384=1,1+AO383,IF(AM384=0,AO383,IF(AM384&gt;1,AO383,0)))</f>
        <v>#REF!</v>
      </c>
      <c r="AP384" s="42">
        <f t="shared" si="68"/>
        <v>0</v>
      </c>
      <c r="AQ384" s="42" t="str">
        <f t="shared" si="69"/>
        <v/>
      </c>
      <c r="AR384" s="42">
        <f t="shared" si="70"/>
        <v>0</v>
      </c>
      <c r="AS384" s="42" t="str">
        <f t="shared" si="71"/>
        <v/>
      </c>
      <c r="AT384" s="42" t="e">
        <f>IF(ISBLANK(B384),"",IF(AM384=0,AN384,(IF(AM384=1,CONCATENATE(AN384,".",AO384),IF(AM384=2,AQ384&amp;")",IF(AM384=3,AS384&amp;")","?"))))))</f>
        <v>#REF!</v>
      </c>
    </row>
    <row r="385" spans="1:46" s="42" customFormat="1" ht="36" customHeight="1" x14ac:dyDescent="0.2">
      <c r="A385" s="40" t="s">
        <v>617</v>
      </c>
      <c r="B385" s="128" t="s">
        <v>33</v>
      </c>
      <c r="C385" s="124" t="s">
        <v>616</v>
      </c>
      <c r="D385" s="129" t="s">
        <v>2</v>
      </c>
      <c r="E385" s="125" t="s">
        <v>30</v>
      </c>
      <c r="F385" s="130">
        <v>600</v>
      </c>
      <c r="G385" s="131"/>
      <c r="H385" s="127">
        <f t="shared" ref="H385:H388" si="75">ROUND(G385*F385,2)</f>
        <v>0</v>
      </c>
    </row>
    <row r="386" spans="1:46" s="42" customFormat="1" ht="30" customHeight="1" x14ac:dyDescent="0.2">
      <c r="A386" s="68" t="s">
        <v>37</v>
      </c>
      <c r="B386" s="162" t="s">
        <v>405</v>
      </c>
      <c r="C386" s="163" t="s">
        <v>38</v>
      </c>
      <c r="D386" s="69" t="s">
        <v>365</v>
      </c>
      <c r="E386" s="164" t="s">
        <v>32</v>
      </c>
      <c r="F386" s="143">
        <v>2500</v>
      </c>
      <c r="G386" s="144"/>
      <c r="H386" s="145">
        <f t="shared" si="75"/>
        <v>0</v>
      </c>
      <c r="I386" s="70"/>
      <c r="J386" s="70"/>
      <c r="AM386" s="42">
        <f t="shared" ref="AM386:AM394" si="76">IF(ISNUMBER(SEARCH(".",B386)),1,(IF(ISNUMBER(SEARCH("i)",B386)),2,(IF(ISNUMBER(SEARCH("v)",B386)),2,(IF(ISNUMBER(SEARCH("x)",B386)),2,(IF(ISNUMBER(SEARCH(")",B386)),3,0)))))))))</f>
        <v>1</v>
      </c>
      <c r="AN386" s="42">
        <f>IF(ISBLANK(B386),AN385,IF(AM386=0,B386,AN385))</f>
        <v>0</v>
      </c>
      <c r="AO386" s="42">
        <f t="shared" si="74"/>
        <v>1</v>
      </c>
      <c r="AP386" s="42">
        <f t="shared" si="68"/>
        <v>0</v>
      </c>
      <c r="AQ386" s="42" t="str">
        <f t="shared" si="69"/>
        <v/>
      </c>
      <c r="AR386" s="42">
        <f t="shared" si="70"/>
        <v>0</v>
      </c>
      <c r="AS386" s="42" t="str">
        <f t="shared" si="71"/>
        <v/>
      </c>
      <c r="AT386" s="42" t="str">
        <f t="shared" ref="AT386:AT394" si="77">IF(ISBLANK(B386),"",IF(AM386=0,AN386,(IF(AM386=1,CONCATENATE(AN386,".",AO386),IF(AM386=2,AQ386&amp;")",IF(AM386=3,AS386&amp;")","?"))))))</f>
        <v>0.1</v>
      </c>
    </row>
    <row r="387" spans="1:46" s="42" customFormat="1" ht="30" customHeight="1" x14ac:dyDescent="0.2">
      <c r="A387" s="67" t="s">
        <v>94</v>
      </c>
      <c r="B387" s="162" t="s">
        <v>406</v>
      </c>
      <c r="C387" s="163" t="s">
        <v>430</v>
      </c>
      <c r="D387" s="69" t="s">
        <v>431</v>
      </c>
      <c r="E387" s="164"/>
      <c r="F387" s="143"/>
      <c r="G387" s="145"/>
      <c r="H387" s="145">
        <f t="shared" si="75"/>
        <v>0</v>
      </c>
      <c r="I387" s="70"/>
      <c r="J387" s="70"/>
      <c r="AM387" s="42">
        <f t="shared" si="76"/>
        <v>1</v>
      </c>
      <c r="AN387" s="42">
        <f>IF(ISBLANK(B387),AN386,IF(AM387=0,B387,AN386))</f>
        <v>0</v>
      </c>
      <c r="AO387" s="42">
        <f t="shared" si="74"/>
        <v>2</v>
      </c>
      <c r="AP387" s="42">
        <f t="shared" si="68"/>
        <v>0</v>
      </c>
      <c r="AQ387" s="42" t="str">
        <f t="shared" si="69"/>
        <v/>
      </c>
      <c r="AR387" s="42">
        <f t="shared" si="70"/>
        <v>0</v>
      </c>
      <c r="AS387" s="42" t="str">
        <f t="shared" si="71"/>
        <v/>
      </c>
      <c r="AT387" s="42" t="str">
        <f t="shared" si="77"/>
        <v>0.2</v>
      </c>
    </row>
    <row r="388" spans="1:46" s="42" customFormat="1" ht="30" customHeight="1" x14ac:dyDescent="0.2">
      <c r="A388" s="67" t="s">
        <v>432</v>
      </c>
      <c r="B388" s="165" t="s">
        <v>33</v>
      </c>
      <c r="C388" s="163" t="s">
        <v>433</v>
      </c>
      <c r="D388" s="166" t="s">
        <v>2</v>
      </c>
      <c r="E388" s="164" t="s">
        <v>32</v>
      </c>
      <c r="F388" s="143">
        <v>2850</v>
      </c>
      <c r="G388" s="144"/>
      <c r="H388" s="145">
        <f t="shared" si="75"/>
        <v>0</v>
      </c>
      <c r="AM388" s="42">
        <f t="shared" si="76"/>
        <v>2</v>
      </c>
      <c r="AN388" s="42">
        <f>IF(ISBLANK(B388),AN387,IF(AM388=0,B388,AN387))</f>
        <v>0</v>
      </c>
      <c r="AO388" s="42">
        <f t="shared" si="74"/>
        <v>2</v>
      </c>
      <c r="AP388" s="42">
        <f t="shared" si="68"/>
        <v>1</v>
      </c>
      <c r="AQ388" s="42" t="str">
        <f t="shared" si="69"/>
        <v>i</v>
      </c>
      <c r="AR388" s="42">
        <f t="shared" si="70"/>
        <v>0</v>
      </c>
      <c r="AS388" s="42" t="str">
        <f t="shared" si="71"/>
        <v/>
      </c>
      <c r="AT388" s="42" t="str">
        <f t="shared" si="77"/>
        <v>i)</v>
      </c>
    </row>
    <row r="389" spans="1:46" s="42" customFormat="1" ht="30" customHeight="1" x14ac:dyDescent="0.2">
      <c r="A389" s="67" t="s">
        <v>434</v>
      </c>
      <c r="B389" s="162" t="s">
        <v>455</v>
      </c>
      <c r="C389" s="163" t="s">
        <v>97</v>
      </c>
      <c r="D389" s="166" t="s">
        <v>435</v>
      </c>
      <c r="E389" s="164"/>
      <c r="F389" s="143"/>
      <c r="G389" s="127"/>
      <c r="H389" s="145"/>
      <c r="I389" s="70"/>
      <c r="J389" s="70"/>
      <c r="AM389" s="42">
        <f t="shared" si="76"/>
        <v>1</v>
      </c>
      <c r="AN389" s="42">
        <f>IF(ISBLANK(B389),AN388,IF(AM389=0,B389,AN388))</f>
        <v>0</v>
      </c>
      <c r="AO389" s="42">
        <f t="shared" si="74"/>
        <v>3</v>
      </c>
      <c r="AP389" s="42">
        <f t="shared" si="68"/>
        <v>0</v>
      </c>
      <c r="AQ389" s="42" t="str">
        <f t="shared" si="69"/>
        <v/>
      </c>
      <c r="AR389" s="42">
        <f t="shared" si="70"/>
        <v>0</v>
      </c>
      <c r="AS389" s="42" t="str">
        <f t="shared" si="71"/>
        <v/>
      </c>
      <c r="AT389" s="42" t="str">
        <f t="shared" si="77"/>
        <v>0.3</v>
      </c>
    </row>
    <row r="390" spans="1:46" s="42" customFormat="1" ht="30" customHeight="1" x14ac:dyDescent="0.2">
      <c r="A390" s="67" t="s">
        <v>436</v>
      </c>
      <c r="B390" s="165" t="s">
        <v>33</v>
      </c>
      <c r="C390" s="163" t="s">
        <v>437</v>
      </c>
      <c r="D390" s="166" t="s">
        <v>2</v>
      </c>
      <c r="E390" s="164" t="s">
        <v>32</v>
      </c>
      <c r="F390" s="143">
        <v>2850</v>
      </c>
      <c r="G390" s="144"/>
      <c r="H390" s="145">
        <f t="shared" ref="H390" si="78">ROUND(G390*F390,2)</f>
        <v>0</v>
      </c>
      <c r="I390" s="70"/>
      <c r="J390" s="70"/>
      <c r="AM390" s="42">
        <f t="shared" si="76"/>
        <v>2</v>
      </c>
      <c r="AN390" s="42">
        <f>IF(ISBLANK(B390),AN389,IF(AM390=0,B390,AN389))</f>
        <v>0</v>
      </c>
      <c r="AO390" s="42">
        <f t="shared" si="74"/>
        <v>3</v>
      </c>
      <c r="AP390" s="42">
        <f t="shared" si="68"/>
        <v>1</v>
      </c>
      <c r="AQ390" s="42" t="str">
        <f t="shared" si="69"/>
        <v>i</v>
      </c>
      <c r="AR390" s="42">
        <f t="shared" si="70"/>
        <v>0</v>
      </c>
      <c r="AS390" s="42" t="str">
        <f t="shared" si="71"/>
        <v/>
      </c>
      <c r="AT390" s="42" t="str">
        <f t="shared" si="77"/>
        <v>i)</v>
      </c>
    </row>
    <row r="391" spans="1:46" s="42" customFormat="1" ht="30" customHeight="1" x14ac:dyDescent="0.2">
      <c r="A391" s="68" t="s">
        <v>439</v>
      </c>
      <c r="B391" s="162" t="s">
        <v>456</v>
      </c>
      <c r="C391" s="163" t="s">
        <v>440</v>
      </c>
      <c r="D391" s="166" t="s">
        <v>438</v>
      </c>
      <c r="E391" s="164"/>
      <c r="F391" s="143"/>
      <c r="G391" s="127"/>
      <c r="H391" s="145"/>
      <c r="AM391" s="42">
        <f t="shared" si="76"/>
        <v>1</v>
      </c>
      <c r="AN391" s="42" t="e">
        <f>IF(ISBLANK(B391),#REF!,IF(AM391=0,B391,#REF!))</f>
        <v>#REF!</v>
      </c>
      <c r="AO391" s="42" t="e">
        <f>IF(AM391=1,1+#REF!,IF(AM391=0,#REF!,IF(AM391&gt;1,#REF!,0)))</f>
        <v>#REF!</v>
      </c>
      <c r="AP391" s="42">
        <f>IF(AM391=2,1+#REF!,IF(AM391=3,#REF!,0))</f>
        <v>0</v>
      </c>
      <c r="AQ391" s="42" t="str">
        <f t="shared" si="69"/>
        <v/>
      </c>
      <c r="AR391" s="42">
        <f>IF(AM391=3,1+#REF!,0)</f>
        <v>0</v>
      </c>
      <c r="AS391" s="42" t="str">
        <f t="shared" si="71"/>
        <v/>
      </c>
      <c r="AT391" s="42" t="e">
        <f t="shared" si="77"/>
        <v>#REF!</v>
      </c>
    </row>
    <row r="392" spans="1:46" s="42" customFormat="1" ht="30" customHeight="1" x14ac:dyDescent="0.2">
      <c r="A392" s="67" t="s">
        <v>441</v>
      </c>
      <c r="B392" s="165" t="s">
        <v>33</v>
      </c>
      <c r="C392" s="163" t="s">
        <v>442</v>
      </c>
      <c r="D392" s="167"/>
      <c r="E392" s="164" t="s">
        <v>30</v>
      </c>
      <c r="F392" s="168">
        <v>90</v>
      </c>
      <c r="G392" s="144"/>
      <c r="H392" s="145">
        <f>ROUND(G392*F392,2)</f>
        <v>0</v>
      </c>
      <c r="AM392" s="42">
        <f t="shared" si="76"/>
        <v>2</v>
      </c>
      <c r="AN392" s="42" t="e">
        <f>IF(ISBLANK(B392),AN391,IF(AM392=0,B392,AN391))</f>
        <v>#REF!</v>
      </c>
      <c r="AO392" s="42" t="e">
        <f t="shared" si="74"/>
        <v>#REF!</v>
      </c>
      <c r="AP392" s="42">
        <f t="shared" si="68"/>
        <v>1</v>
      </c>
      <c r="AQ392" s="42" t="str">
        <f t="shared" si="69"/>
        <v>i</v>
      </c>
      <c r="AR392" s="42">
        <f t="shared" si="70"/>
        <v>0</v>
      </c>
      <c r="AS392" s="42" t="str">
        <f t="shared" si="71"/>
        <v/>
      </c>
      <c r="AT392" s="42" t="str">
        <f t="shared" si="77"/>
        <v>i)</v>
      </c>
    </row>
    <row r="393" spans="1:46" s="63" customFormat="1" ht="30" customHeight="1" x14ac:dyDescent="0.2">
      <c r="A393" s="5"/>
      <c r="B393" s="64" t="s">
        <v>2</v>
      </c>
      <c r="C393" s="71" t="s">
        <v>355</v>
      </c>
      <c r="D393" s="2"/>
      <c r="E393" s="1"/>
      <c r="F393" s="98"/>
      <c r="G393" s="7"/>
      <c r="H393" s="7"/>
      <c r="I393" s="72"/>
      <c r="J393" s="72"/>
      <c r="AM393" s="63">
        <f t="shared" si="76"/>
        <v>0</v>
      </c>
      <c r="AN393" s="63" t="str">
        <f>IF(ISBLANK(B393),AN392,IF(AM393=0,B393,AN392))</f>
        <v/>
      </c>
      <c r="AO393" s="63" t="e">
        <f t="shared" si="74"/>
        <v>#REF!</v>
      </c>
      <c r="AP393" s="63">
        <f t="shared" si="68"/>
        <v>0</v>
      </c>
      <c r="AQ393" s="63" t="str">
        <f t="shared" si="69"/>
        <v/>
      </c>
      <c r="AR393" s="63">
        <f t="shared" si="70"/>
        <v>0</v>
      </c>
      <c r="AS393" s="63" t="str">
        <f t="shared" si="71"/>
        <v/>
      </c>
      <c r="AT393" s="63" t="str">
        <f t="shared" si="77"/>
        <v/>
      </c>
    </row>
    <row r="394" spans="1:46" s="42" customFormat="1" ht="30" customHeight="1" x14ac:dyDescent="0.2">
      <c r="A394" s="73" t="s">
        <v>66</v>
      </c>
      <c r="B394" s="162" t="s">
        <v>457</v>
      </c>
      <c r="C394" s="163" t="s">
        <v>67</v>
      </c>
      <c r="D394" s="69" t="s">
        <v>365</v>
      </c>
      <c r="E394" s="164"/>
      <c r="F394" s="143"/>
      <c r="G394" s="127"/>
      <c r="H394" s="145"/>
      <c r="I394" s="70"/>
      <c r="J394" s="70"/>
      <c r="AM394" s="63">
        <f t="shared" si="76"/>
        <v>1</v>
      </c>
      <c r="AN394" s="63" t="str">
        <f>IF(ISBLANK(B394),AN393,IF(AM394=0,B394,AN393))</f>
        <v/>
      </c>
      <c r="AO394" s="63" t="e">
        <f t="shared" si="74"/>
        <v>#REF!</v>
      </c>
      <c r="AP394" s="63">
        <f t="shared" si="68"/>
        <v>0</v>
      </c>
      <c r="AQ394" s="63" t="str">
        <f t="shared" si="69"/>
        <v/>
      </c>
      <c r="AR394" s="63">
        <f t="shared" si="70"/>
        <v>0</v>
      </c>
      <c r="AS394" s="63" t="str">
        <f t="shared" si="71"/>
        <v/>
      </c>
      <c r="AT394" s="63" t="e">
        <f t="shared" si="77"/>
        <v>#REF!</v>
      </c>
    </row>
    <row r="395" spans="1:46" s="42" customFormat="1" ht="30" customHeight="1" x14ac:dyDescent="0.2">
      <c r="A395" s="44" t="s">
        <v>68</v>
      </c>
      <c r="B395" s="128" t="s">
        <v>33</v>
      </c>
      <c r="C395" s="124" t="s">
        <v>69</v>
      </c>
      <c r="D395" s="129" t="s">
        <v>2</v>
      </c>
      <c r="E395" s="125" t="s">
        <v>32</v>
      </c>
      <c r="F395" s="143">
        <v>390</v>
      </c>
      <c r="G395" s="131"/>
      <c r="H395" s="127">
        <f>ROUND(G395*F395,2)</f>
        <v>0</v>
      </c>
    </row>
    <row r="396" spans="1:46" s="42" customFormat="1" ht="30" customHeight="1" x14ac:dyDescent="0.2">
      <c r="A396" s="44" t="s">
        <v>172</v>
      </c>
      <c r="B396" s="128" t="s">
        <v>40</v>
      </c>
      <c r="C396" s="124" t="s">
        <v>173</v>
      </c>
      <c r="D396" s="129" t="s">
        <v>2</v>
      </c>
      <c r="E396" s="125" t="s">
        <v>32</v>
      </c>
      <c r="F396" s="130">
        <v>5180</v>
      </c>
      <c r="G396" s="131"/>
      <c r="H396" s="127">
        <f>ROUND(G396*F396,2)</f>
        <v>0</v>
      </c>
    </row>
    <row r="397" spans="1:46" s="42" customFormat="1" ht="30" customHeight="1" x14ac:dyDescent="0.2">
      <c r="A397" s="73" t="s">
        <v>45</v>
      </c>
      <c r="B397" s="162" t="s">
        <v>408</v>
      </c>
      <c r="C397" s="163" t="s">
        <v>46</v>
      </c>
      <c r="D397" s="166" t="s">
        <v>174</v>
      </c>
      <c r="E397" s="164"/>
      <c r="F397" s="143"/>
      <c r="G397" s="127"/>
      <c r="H397" s="145"/>
      <c r="AM397" s="63">
        <f>IF(ISNUMBER(SEARCH(".",B397)),1,(IF(ISNUMBER(SEARCH("i)",B397)),2,(IF(ISNUMBER(SEARCH("v)",B397)),2,(IF(ISNUMBER(SEARCH("x)",B397)),2,(IF(ISNUMBER(SEARCH(")",B397)),3,0)))))))))</f>
        <v>1</v>
      </c>
      <c r="AN397" s="63" t="e">
        <f>IF(ISBLANK(B397),#REF!,IF(AM397=0,B397,#REF!))</f>
        <v>#REF!</v>
      </c>
      <c r="AO397" s="63" t="e">
        <f>IF(AM397=1,1+#REF!,IF(AM397=0,#REF!,IF(AM397&gt;1,#REF!,0)))</f>
        <v>#REF!</v>
      </c>
      <c r="AP397" s="63">
        <f>IF(AM397=2,1+#REF!,IF(AM397=3,#REF!,0))</f>
        <v>0</v>
      </c>
      <c r="AQ397" s="63" t="str">
        <f t="shared" si="69"/>
        <v/>
      </c>
      <c r="AR397" s="63">
        <f>IF(AM397=3,1+#REF!,0)</f>
        <v>0</v>
      </c>
      <c r="AS397" s="63" t="str">
        <f t="shared" si="71"/>
        <v/>
      </c>
      <c r="AT397" s="63" t="e">
        <f>IF(ISBLANK(B397),"",IF(AM397=0,AN397,(IF(AM397=1,CONCATENATE(AN397,".",AO397),IF(AM397=2,AQ397&amp;")",IF(AM397=3,AS397&amp;")","?"))))))</f>
        <v>#REF!</v>
      </c>
    </row>
    <row r="398" spans="1:46" s="42" customFormat="1" ht="30" customHeight="1" x14ac:dyDescent="0.2">
      <c r="A398" s="45" t="s">
        <v>175</v>
      </c>
      <c r="B398" s="46" t="s">
        <v>33</v>
      </c>
      <c r="C398" s="47" t="s">
        <v>176</v>
      </c>
      <c r="D398" s="46" t="s">
        <v>2</v>
      </c>
      <c r="E398" s="46" t="s">
        <v>39</v>
      </c>
      <c r="F398" s="130">
        <v>360</v>
      </c>
      <c r="G398" s="131"/>
      <c r="H398" s="127">
        <f>ROUND(G398*F398,2)</f>
        <v>0</v>
      </c>
    </row>
    <row r="399" spans="1:46" s="42" customFormat="1" ht="30" customHeight="1" x14ac:dyDescent="0.2">
      <c r="A399" s="44" t="s">
        <v>156</v>
      </c>
      <c r="B399" s="123" t="s">
        <v>565</v>
      </c>
      <c r="C399" s="124" t="s">
        <v>157</v>
      </c>
      <c r="D399" s="129" t="s">
        <v>102</v>
      </c>
      <c r="E399" s="125"/>
      <c r="F399" s="130"/>
      <c r="G399" s="127"/>
      <c r="H399" s="127"/>
    </row>
    <row r="400" spans="1:46" s="42" customFormat="1" ht="30" customHeight="1" x14ac:dyDescent="0.2">
      <c r="A400" s="44" t="s">
        <v>158</v>
      </c>
      <c r="B400" s="46" t="s">
        <v>33</v>
      </c>
      <c r="C400" s="124" t="s">
        <v>103</v>
      </c>
      <c r="D400" s="129" t="s">
        <v>2</v>
      </c>
      <c r="E400" s="125" t="s">
        <v>32</v>
      </c>
      <c r="F400" s="130">
        <v>1100</v>
      </c>
      <c r="G400" s="131"/>
      <c r="H400" s="127">
        <f t="shared" ref="H400" si="79">ROUND(G400*F400,2)</f>
        <v>0</v>
      </c>
    </row>
    <row r="401" spans="1:46" s="42" customFormat="1" ht="30" customHeight="1" x14ac:dyDescent="0.2">
      <c r="A401" s="44" t="s">
        <v>229</v>
      </c>
      <c r="B401" s="123" t="s">
        <v>566</v>
      </c>
      <c r="C401" s="124" t="s">
        <v>230</v>
      </c>
      <c r="D401" s="129" t="s">
        <v>642</v>
      </c>
      <c r="E401" s="125"/>
      <c r="F401" s="130"/>
      <c r="G401" s="127"/>
      <c r="H401" s="127"/>
    </row>
    <row r="402" spans="1:46" s="42" customFormat="1" ht="30" customHeight="1" x14ac:dyDescent="0.2">
      <c r="A402" s="44" t="s">
        <v>231</v>
      </c>
      <c r="B402" s="46" t="s">
        <v>33</v>
      </c>
      <c r="C402" s="124" t="s">
        <v>467</v>
      </c>
      <c r="D402" s="129" t="s">
        <v>232</v>
      </c>
      <c r="E402" s="125"/>
      <c r="F402" s="130"/>
      <c r="G402" s="127"/>
      <c r="H402" s="127"/>
    </row>
    <row r="403" spans="1:46" s="42" customFormat="1" ht="30" customHeight="1" x14ac:dyDescent="0.2">
      <c r="A403" s="44" t="s">
        <v>233</v>
      </c>
      <c r="B403" s="132" t="s">
        <v>104</v>
      </c>
      <c r="C403" s="124" t="s">
        <v>234</v>
      </c>
      <c r="D403" s="129"/>
      <c r="E403" s="125" t="s">
        <v>32</v>
      </c>
      <c r="F403" s="130">
        <v>15</v>
      </c>
      <c r="G403" s="131"/>
      <c r="H403" s="127">
        <f>ROUND(G403*F403,2)</f>
        <v>0</v>
      </c>
    </row>
    <row r="404" spans="1:46" s="42" customFormat="1" ht="30" customHeight="1" x14ac:dyDescent="0.2">
      <c r="A404" s="44" t="s">
        <v>235</v>
      </c>
      <c r="B404" s="158" t="s">
        <v>105</v>
      </c>
      <c r="C404" s="136" t="s">
        <v>236</v>
      </c>
      <c r="D404" s="148"/>
      <c r="E404" s="137" t="s">
        <v>32</v>
      </c>
      <c r="F404" s="211">
        <v>10</v>
      </c>
      <c r="G404" s="138"/>
      <c r="H404" s="139">
        <f>ROUND(G404*F404,2)</f>
        <v>0</v>
      </c>
    </row>
    <row r="405" spans="1:46" s="42" customFormat="1" ht="30" customHeight="1" x14ac:dyDescent="0.2">
      <c r="A405" s="73" t="s">
        <v>263</v>
      </c>
      <c r="B405" s="218" t="s">
        <v>567</v>
      </c>
      <c r="C405" s="219" t="s">
        <v>265</v>
      </c>
      <c r="D405" s="220" t="s">
        <v>102</v>
      </c>
      <c r="E405" s="221" t="s">
        <v>32</v>
      </c>
      <c r="F405" s="222">
        <v>30</v>
      </c>
      <c r="G405" s="223"/>
      <c r="H405" s="224">
        <f t="shared" ref="H405:H411" si="80">ROUND(G405*F405,2)</f>
        <v>0</v>
      </c>
      <c r="I405" s="70"/>
      <c r="J405" s="70"/>
      <c r="AM405" s="63">
        <f>IF(ISNUMBER(SEARCH(".",B405)),1,(IF(ISNUMBER(SEARCH("i)",B405)),2,(IF(ISNUMBER(SEARCH("v)",B405)),2,(IF(ISNUMBER(SEARCH("x)",B405)),2,(IF(ISNUMBER(SEARCH(")",B405)),3,0)))))))))</f>
        <v>1</v>
      </c>
      <c r="AN405" s="63" t="e">
        <f>IF(ISBLANK(B405),#REF!,IF(AM405=0,B405,#REF!))</f>
        <v>#REF!</v>
      </c>
      <c r="AO405" s="63" t="e">
        <f>IF(AM405=1,1+#REF!,IF(AM405=0,#REF!,IF(AM405&gt;1,#REF!,0)))</f>
        <v>#REF!</v>
      </c>
      <c r="AP405" s="63">
        <f>IF(AM405=2,1+#REF!,IF(AM405=3,#REF!,0))</f>
        <v>0</v>
      </c>
      <c r="AQ405" s="63" t="str">
        <f t="shared" si="69"/>
        <v/>
      </c>
      <c r="AR405" s="63">
        <f>IF(AM405=3,1+#REF!,0)</f>
        <v>0</v>
      </c>
      <c r="AS405" s="63" t="str">
        <f t="shared" si="71"/>
        <v/>
      </c>
      <c r="AT405" s="63" t="e">
        <f>IF(ISBLANK(B405),"",IF(AM405=0,AN405,(IF(AM405=1,CONCATENATE(AN405,".",AO405),IF(AM405=2,AQ405&amp;")",IF(AM405=3,AS405&amp;")","?"))))))</f>
        <v>#REF!</v>
      </c>
    </row>
    <row r="406" spans="1:46" s="42" customFormat="1" ht="30" customHeight="1" x14ac:dyDescent="0.2">
      <c r="A406" s="73" t="s">
        <v>330</v>
      </c>
      <c r="B406" s="162" t="s">
        <v>568</v>
      </c>
      <c r="C406" s="163" t="s">
        <v>331</v>
      </c>
      <c r="D406" s="166" t="s">
        <v>102</v>
      </c>
      <c r="E406" s="164" t="s">
        <v>32</v>
      </c>
      <c r="F406" s="143">
        <v>20</v>
      </c>
      <c r="G406" s="144"/>
      <c r="H406" s="145">
        <f t="shared" si="80"/>
        <v>0</v>
      </c>
      <c r="I406" s="70"/>
      <c r="J406" s="70"/>
      <c r="AM406" s="63">
        <f>IF(ISNUMBER(SEARCH(".",B406)),1,(IF(ISNUMBER(SEARCH("i)",B406)),2,(IF(ISNUMBER(SEARCH("v)",B406)),2,(IF(ISNUMBER(SEARCH("x)",B406)),2,(IF(ISNUMBER(SEARCH(")",B406)),3,0)))))))))</f>
        <v>1</v>
      </c>
      <c r="AN406" s="63" t="e">
        <f>IF(ISBLANK(B406),AN405,IF(AM406=0,B406,AN405))</f>
        <v>#REF!</v>
      </c>
      <c r="AO406" s="63" t="e">
        <f t="shared" si="74"/>
        <v>#REF!</v>
      </c>
      <c r="AP406" s="63">
        <f t="shared" si="68"/>
        <v>0</v>
      </c>
      <c r="AQ406" s="63" t="str">
        <f t="shared" si="69"/>
        <v/>
      </c>
      <c r="AR406" s="63">
        <f t="shared" si="70"/>
        <v>0</v>
      </c>
      <c r="AS406" s="63" t="str">
        <f t="shared" si="71"/>
        <v/>
      </c>
      <c r="AT406" s="63" t="e">
        <f>IF(ISBLANK(B406),"",IF(AM406=0,AN406,(IF(AM406=1,CONCATENATE(AN406,".",AO406),IF(AM406=2,AQ406&amp;")",IF(AM406=3,AS406&amp;")","?"))))))</f>
        <v>#REF!</v>
      </c>
    </row>
    <row r="407" spans="1:46" s="42" customFormat="1" ht="30" customHeight="1" x14ac:dyDescent="0.2">
      <c r="A407" s="73" t="s">
        <v>376</v>
      </c>
      <c r="B407" s="162" t="s">
        <v>569</v>
      </c>
      <c r="C407" s="163" t="s">
        <v>377</v>
      </c>
      <c r="D407" s="166" t="s">
        <v>102</v>
      </c>
      <c r="E407" s="164" t="s">
        <v>32</v>
      </c>
      <c r="F407" s="143">
        <v>20</v>
      </c>
      <c r="G407" s="144"/>
      <c r="H407" s="145">
        <f t="shared" si="80"/>
        <v>0</v>
      </c>
      <c r="I407" s="70"/>
      <c r="J407" s="70"/>
      <c r="AM407" s="63">
        <f>IF(ISNUMBER(SEARCH(".",B407)),1,(IF(ISNUMBER(SEARCH("i)",B407)),2,(IF(ISNUMBER(SEARCH("v)",B407)),2,(IF(ISNUMBER(SEARCH("x)",B407)),2,(IF(ISNUMBER(SEARCH(")",B407)),3,0)))))))))</f>
        <v>1</v>
      </c>
      <c r="AN407" s="63" t="e">
        <f>IF(ISBLANK(B407),AN406,IF(AM407=0,B407,AN406))</f>
        <v>#REF!</v>
      </c>
      <c r="AO407" s="63" t="e">
        <f t="shared" si="74"/>
        <v>#REF!</v>
      </c>
      <c r="AP407" s="63">
        <f t="shared" si="68"/>
        <v>0</v>
      </c>
      <c r="AQ407" s="63" t="str">
        <f t="shared" si="69"/>
        <v/>
      </c>
      <c r="AR407" s="63">
        <f t="shared" si="70"/>
        <v>0</v>
      </c>
      <c r="AS407" s="63" t="str">
        <f t="shared" si="71"/>
        <v/>
      </c>
      <c r="AT407" s="63" t="e">
        <f>IF(ISBLANK(B407),"",IF(AM407=0,AN407,(IF(AM407=1,CONCATENATE(AN407,".",AO407),IF(AM407=2,AQ407&amp;")",IF(AM407=3,AS407&amp;")","?"))))))</f>
        <v>#REF!</v>
      </c>
    </row>
    <row r="408" spans="1:46" s="42" customFormat="1" ht="33" customHeight="1" x14ac:dyDescent="0.2">
      <c r="A408" s="44" t="s">
        <v>240</v>
      </c>
      <c r="B408" s="123" t="s">
        <v>570</v>
      </c>
      <c r="C408" s="124" t="s">
        <v>241</v>
      </c>
      <c r="D408" s="129" t="s">
        <v>242</v>
      </c>
      <c r="E408" s="125" t="s">
        <v>32</v>
      </c>
      <c r="F408" s="130">
        <v>10</v>
      </c>
      <c r="G408" s="131"/>
      <c r="H408" s="127">
        <f t="shared" si="80"/>
        <v>0</v>
      </c>
    </row>
    <row r="409" spans="1:46" s="42" customFormat="1" ht="30" customHeight="1" x14ac:dyDescent="0.2">
      <c r="A409" s="44" t="s">
        <v>111</v>
      </c>
      <c r="B409" s="123" t="s">
        <v>571</v>
      </c>
      <c r="C409" s="124" t="s">
        <v>113</v>
      </c>
      <c r="D409" s="129" t="s">
        <v>245</v>
      </c>
      <c r="E409" s="125"/>
      <c r="F409" s="130"/>
      <c r="G409" s="127"/>
      <c r="H409" s="127"/>
    </row>
    <row r="410" spans="1:46" s="42" customFormat="1" ht="30" customHeight="1" x14ac:dyDescent="0.2">
      <c r="A410" s="44" t="s">
        <v>114</v>
      </c>
      <c r="B410" s="128" t="s">
        <v>33</v>
      </c>
      <c r="C410" s="124" t="s">
        <v>246</v>
      </c>
      <c r="D410" s="129" t="s">
        <v>2</v>
      </c>
      <c r="E410" s="125" t="s">
        <v>32</v>
      </c>
      <c r="F410" s="130">
        <v>105</v>
      </c>
      <c r="G410" s="131"/>
      <c r="H410" s="127">
        <f t="shared" ref="H410" si="81">ROUND(G410*F410,2)</f>
        <v>0</v>
      </c>
    </row>
    <row r="411" spans="1:46" s="42" customFormat="1" ht="30" customHeight="1" x14ac:dyDescent="0.2">
      <c r="A411" s="44" t="s">
        <v>115</v>
      </c>
      <c r="B411" s="123" t="s">
        <v>572</v>
      </c>
      <c r="C411" s="124" t="s">
        <v>117</v>
      </c>
      <c r="D411" s="129" t="s">
        <v>184</v>
      </c>
      <c r="E411" s="125" t="s">
        <v>39</v>
      </c>
      <c r="F411" s="157">
        <v>8</v>
      </c>
      <c r="G411" s="131"/>
      <c r="H411" s="127">
        <f t="shared" si="80"/>
        <v>0</v>
      </c>
    </row>
    <row r="412" spans="1:46" s="63" customFormat="1" ht="30" customHeight="1" x14ac:dyDescent="0.2">
      <c r="A412" s="5"/>
      <c r="B412" s="74" t="s">
        <v>2</v>
      </c>
      <c r="C412" s="71" t="s">
        <v>20</v>
      </c>
      <c r="D412" s="2"/>
      <c r="E412" s="66"/>
      <c r="F412" s="98"/>
      <c r="G412" s="5"/>
      <c r="H412" s="7"/>
      <c r="I412" s="72"/>
      <c r="J412" s="72"/>
      <c r="AM412" s="63">
        <f>IF(ISNUMBER(SEARCH(".",B412)),1,(IF(ISNUMBER(SEARCH("i)",B412)),2,(IF(ISNUMBER(SEARCH("v)",B412)),2,(IF(ISNUMBER(SEARCH("x)",B412)),2,(IF(ISNUMBER(SEARCH(")",B412)),3,0)))))))))</f>
        <v>0</v>
      </c>
      <c r="AN412" s="63" t="str">
        <f>IF(ISBLANK(B412),#REF!,IF(AM412=0,B412,#REF!))</f>
        <v/>
      </c>
      <c r="AO412" s="63" t="e">
        <f>IF(AM412=1,1+#REF!,IF(AM412=0,#REF!,IF(AM412&gt;1,#REF!,0)))</f>
        <v>#REF!</v>
      </c>
      <c r="AP412" s="63">
        <f>IF(AM412=2,1+#REF!,IF(AM412=3,#REF!,0))</f>
        <v>0</v>
      </c>
      <c r="AQ412" s="63" t="str">
        <f t="shared" si="69"/>
        <v/>
      </c>
      <c r="AR412" s="63">
        <f>IF(AM412=3,1+#REF!,0)</f>
        <v>0</v>
      </c>
      <c r="AS412" s="63" t="str">
        <f t="shared" si="71"/>
        <v/>
      </c>
      <c r="AT412" s="63" t="str">
        <f>IF(ISBLANK(B412),"",IF(AM412=0,AN412,(IF(AM412=1,CONCATENATE(AN412,".",AO412),IF(AM412=2,AQ412&amp;")",IF(AM412=3,AS412&amp;")","?"))))))</f>
        <v/>
      </c>
    </row>
    <row r="413" spans="1:46" s="42" customFormat="1" ht="30" customHeight="1" x14ac:dyDescent="0.2">
      <c r="A413" s="68" t="s">
        <v>52</v>
      </c>
      <c r="B413" s="162" t="s">
        <v>573</v>
      </c>
      <c r="C413" s="163" t="s">
        <v>53</v>
      </c>
      <c r="D413" s="166" t="s">
        <v>189</v>
      </c>
      <c r="E413" s="164"/>
      <c r="F413" s="214"/>
      <c r="G413" s="127"/>
      <c r="H413" s="169"/>
      <c r="I413" s="70"/>
      <c r="J413" s="70"/>
      <c r="AM413" s="63">
        <f>IF(ISNUMBER(SEARCH(".",B413)),1,(IF(ISNUMBER(SEARCH("i)",B413)),2,(IF(ISNUMBER(SEARCH("v)",B413)),2,(IF(ISNUMBER(SEARCH("x)",B413)),2,(IF(ISNUMBER(SEARCH(")",B413)),3,0)))))))))</f>
        <v>1</v>
      </c>
      <c r="AN413" s="63" t="str">
        <f>IF(ISBLANK(B413),AN412,IF(AM413=0,B413,AN412))</f>
        <v/>
      </c>
      <c r="AO413" s="63" t="e">
        <f t="shared" si="74"/>
        <v>#REF!</v>
      </c>
      <c r="AP413" s="63">
        <f t="shared" si="68"/>
        <v>0</v>
      </c>
      <c r="AQ413" s="63" t="str">
        <f t="shared" si="69"/>
        <v/>
      </c>
      <c r="AR413" s="63">
        <f t="shared" si="70"/>
        <v>0</v>
      </c>
      <c r="AS413" s="63" t="str">
        <f t="shared" si="71"/>
        <v/>
      </c>
      <c r="AT413" s="63" t="e">
        <f>IF(ISBLANK(B413),"",IF(AM413=0,AN413,(IF(AM413=1,CONCATENATE(AN413,".",AO413),IF(AM413=2,AQ413&amp;")",IF(AM413=3,AS413&amp;")","?"))))))</f>
        <v>#REF!</v>
      </c>
    </row>
    <row r="414" spans="1:46" s="42" customFormat="1" ht="33" customHeight="1" x14ac:dyDescent="0.2">
      <c r="A414" s="43" t="s">
        <v>332</v>
      </c>
      <c r="B414" s="128" t="s">
        <v>33</v>
      </c>
      <c r="C414" s="124" t="s">
        <v>652</v>
      </c>
      <c r="D414" s="129" t="s">
        <v>2</v>
      </c>
      <c r="E414" s="125" t="s">
        <v>32</v>
      </c>
      <c r="F414" s="157">
        <v>320</v>
      </c>
      <c r="G414" s="131"/>
      <c r="H414" s="127">
        <f>ROUND(G414*F414,2)</f>
        <v>0</v>
      </c>
    </row>
    <row r="415" spans="1:46" s="42" customFormat="1" ht="33" customHeight="1" x14ac:dyDescent="0.2">
      <c r="A415" s="43" t="s">
        <v>186</v>
      </c>
      <c r="B415" s="128" t="s">
        <v>40</v>
      </c>
      <c r="C415" s="124" t="s">
        <v>630</v>
      </c>
      <c r="D415" s="129" t="s">
        <v>187</v>
      </c>
      <c r="E415" s="125" t="s">
        <v>32</v>
      </c>
      <c r="F415" s="157">
        <v>5</v>
      </c>
      <c r="G415" s="131"/>
      <c r="H415" s="127">
        <f>ROUND(G415*F415,2)</f>
        <v>0</v>
      </c>
    </row>
    <row r="416" spans="1:46" s="42" customFormat="1" ht="33" customHeight="1" x14ac:dyDescent="0.2">
      <c r="A416" s="43" t="s">
        <v>76</v>
      </c>
      <c r="B416" s="162" t="s">
        <v>574</v>
      </c>
      <c r="C416" s="124" t="s">
        <v>77</v>
      </c>
      <c r="D416" s="129" t="s">
        <v>649</v>
      </c>
      <c r="E416" s="125"/>
      <c r="F416" s="157"/>
      <c r="G416" s="127"/>
      <c r="H416" s="134"/>
    </row>
    <row r="417" spans="1:46" s="42" customFormat="1" ht="48.75" customHeight="1" x14ac:dyDescent="0.2">
      <c r="A417" s="43" t="s">
        <v>518</v>
      </c>
      <c r="B417" s="128" t="s">
        <v>33</v>
      </c>
      <c r="C417" s="124" t="s">
        <v>621</v>
      </c>
      <c r="D417" s="129"/>
      <c r="E417" s="125" t="s">
        <v>32</v>
      </c>
      <c r="F417" s="157">
        <v>75</v>
      </c>
      <c r="G417" s="131"/>
      <c r="H417" s="127">
        <f t="shared" ref="H417" si="82">ROUND(G417*F417,2)</f>
        <v>0</v>
      </c>
    </row>
    <row r="418" spans="1:46" s="42" customFormat="1" ht="30" customHeight="1" x14ac:dyDescent="0.2">
      <c r="A418" s="68" t="s">
        <v>54</v>
      </c>
      <c r="B418" s="162" t="s">
        <v>575</v>
      </c>
      <c r="C418" s="163" t="s">
        <v>55</v>
      </c>
      <c r="D418" s="166" t="s">
        <v>189</v>
      </c>
      <c r="E418" s="164"/>
      <c r="F418" s="214"/>
      <c r="G418" s="127"/>
      <c r="H418" s="169"/>
      <c r="I418" s="70"/>
      <c r="J418" s="70"/>
      <c r="AM418" s="63">
        <f>IF(ISNUMBER(SEARCH(".",B418)),1,(IF(ISNUMBER(SEARCH("i)",B418)),2,(IF(ISNUMBER(SEARCH("v)",B418)),2,(IF(ISNUMBER(SEARCH("x)",B418)),2,(IF(ISNUMBER(SEARCH(")",B418)),3,0)))))))))</f>
        <v>1</v>
      </c>
      <c r="AN418" s="63" t="str">
        <f>IF(ISBLANK(B418),AN413,IF(AM418=0,B418,AN413))</f>
        <v/>
      </c>
      <c r="AO418" s="63" t="e">
        <f>IF(AM418=1,1+AO413,IF(AM418=0,AO413,IF(AM418&gt;1,AO413,0)))</f>
        <v>#REF!</v>
      </c>
      <c r="AP418" s="63">
        <f>IF(AM418=2,1+AP413,IF(AM418=3,AP413,0))</f>
        <v>0</v>
      </c>
      <c r="AQ418" s="63" t="str">
        <f t="shared" si="69"/>
        <v/>
      </c>
      <c r="AR418" s="63">
        <f>IF(AM418=3,1+AR413,0)</f>
        <v>0</v>
      </c>
      <c r="AS418" s="63" t="str">
        <f t="shared" si="71"/>
        <v/>
      </c>
      <c r="AT418" s="63" t="e">
        <f>IF(ISBLANK(B418),"",IF(AM418=0,AN418,(IF(AM418=1,CONCATENATE(AN418,".",AO418),IF(AM418=2,AQ418&amp;")",IF(AM418=3,AS418&amp;")","?"))))))</f>
        <v>#REF!</v>
      </c>
    </row>
    <row r="419" spans="1:46" s="42" customFormat="1" ht="30" customHeight="1" x14ac:dyDescent="0.2">
      <c r="A419" s="68"/>
      <c r="B419" s="165" t="s">
        <v>33</v>
      </c>
      <c r="C419" s="163" t="s">
        <v>620</v>
      </c>
      <c r="D419" s="166" t="s">
        <v>444</v>
      </c>
      <c r="E419" s="164" t="s">
        <v>49</v>
      </c>
      <c r="F419" s="143">
        <v>20</v>
      </c>
      <c r="G419" s="144"/>
      <c r="H419" s="145">
        <f t="shared" ref="H419:H420" si="83">ROUND(G419*F419,2)</f>
        <v>0</v>
      </c>
      <c r="I419" s="70"/>
      <c r="J419" s="70"/>
      <c r="AM419" s="63">
        <f>IF(ISNUMBER(SEARCH(".",B419)),1,(IF(ISNUMBER(SEARCH("i)",B419)),2,(IF(ISNUMBER(SEARCH("v)",B419)),2,(IF(ISNUMBER(SEARCH("x)",B419)),2,(IF(ISNUMBER(SEARCH(")",B419)),3,0)))))))))</f>
        <v>2</v>
      </c>
      <c r="AN419" s="63">
        <f>IF(ISBLANK(B419),AN415,IF(AM419=0,B419,AN415))</f>
        <v>0</v>
      </c>
      <c r="AO419" s="63">
        <f>IF(AM419=1,1+AO415,IF(AM419=0,AO415,IF(AM419&gt;1,AO415,0)))</f>
        <v>0</v>
      </c>
      <c r="AP419" s="63">
        <f>IF(AM419=2,1+AP415,IF(AM419=3,AP415,0))</f>
        <v>1</v>
      </c>
      <c r="AQ419" s="63" t="str">
        <f t="shared" ref="AQ419" si="84">IF(ISNUMBER(AP419),LOWER(ROMAN(AP419)),"")</f>
        <v>i</v>
      </c>
      <c r="AR419" s="63">
        <f>IF(AM419=3,1+AR415,0)</f>
        <v>0</v>
      </c>
      <c r="AS419" s="63" t="str">
        <f t="shared" ref="AS419" si="85">IF(AR419&gt;0,LOWER(MID("ABCDEFGHIJKLMNOPQRSTUVWXYZ",AR419,1)),"")</f>
        <v/>
      </c>
      <c r="AT419" s="63" t="str">
        <f>IF(ISBLANK(B419),"",IF(AM419=0,AN419,(IF(AM419=1,CONCATENATE(AN419,".",AO419),IF(AM419=2,AQ419&amp;")",IF(AM419=3,AS419&amp;")","?"))))))</f>
        <v>i)</v>
      </c>
    </row>
    <row r="420" spans="1:46" s="42" customFormat="1" ht="30" customHeight="1" x14ac:dyDescent="0.2">
      <c r="A420" s="68"/>
      <c r="B420" s="165" t="s">
        <v>40</v>
      </c>
      <c r="C420" s="163" t="s">
        <v>443</v>
      </c>
      <c r="D420" s="166" t="s">
        <v>444</v>
      </c>
      <c r="E420" s="164" t="s">
        <v>49</v>
      </c>
      <c r="F420" s="143">
        <v>1050</v>
      </c>
      <c r="G420" s="144"/>
      <c r="H420" s="145">
        <f t="shared" si="83"/>
        <v>0</v>
      </c>
      <c r="I420" s="70"/>
      <c r="J420" s="70"/>
      <c r="AM420" s="63">
        <f>IF(ISNUMBER(SEARCH(".",B420)),1,(IF(ISNUMBER(SEARCH("i)",B420)),2,(IF(ISNUMBER(SEARCH("v)",B420)),2,(IF(ISNUMBER(SEARCH("x)",B420)),2,(IF(ISNUMBER(SEARCH(")",B420)),3,0)))))))))</f>
        <v>2</v>
      </c>
      <c r="AN420" s="63" t="str">
        <f>IF(ISBLANK(B420),AN418,IF(AM420=0,B420,AN418))</f>
        <v/>
      </c>
      <c r="AO420" s="63" t="e">
        <f>IF(AM420=1,1+AO418,IF(AM420=0,AO418,IF(AM420&gt;1,AO418,0)))</f>
        <v>#REF!</v>
      </c>
      <c r="AP420" s="63">
        <f>IF(AM420=2,1+AP418,IF(AM420=3,AP418,0))</f>
        <v>1</v>
      </c>
      <c r="AQ420" s="63" t="str">
        <f t="shared" si="69"/>
        <v>i</v>
      </c>
      <c r="AR420" s="63">
        <f>IF(AM420=3,1+AR418,0)</f>
        <v>0</v>
      </c>
      <c r="AS420" s="63" t="str">
        <f t="shared" si="71"/>
        <v/>
      </c>
      <c r="AT420" s="63" t="str">
        <f>IF(ISBLANK(B420),"",IF(AM420=0,AN420,(IF(AM420=1,CONCATENATE(AN420,".",AO420),IF(AM420=2,AQ420&amp;")",IF(AM420=3,AS420&amp;")","?"))))))</f>
        <v>i)</v>
      </c>
    </row>
    <row r="421" spans="1:46" s="42" customFormat="1" ht="30" customHeight="1" x14ac:dyDescent="0.2">
      <c r="A421" s="68"/>
      <c r="B421" s="165" t="s">
        <v>50</v>
      </c>
      <c r="C421" s="163" t="s">
        <v>445</v>
      </c>
      <c r="D421" s="166" t="s">
        <v>444</v>
      </c>
      <c r="E421" s="164" t="s">
        <v>49</v>
      </c>
      <c r="F421" s="143">
        <v>120</v>
      </c>
      <c r="G421" s="144"/>
      <c r="H421" s="145">
        <f>ROUND(G421*F421,2)</f>
        <v>0</v>
      </c>
      <c r="I421" s="70"/>
      <c r="J421" s="70"/>
      <c r="AM421" s="63">
        <f>IF(ISNUMBER(SEARCH(".",B421)),1,(IF(ISNUMBER(SEARCH("i)",B421)),2,(IF(ISNUMBER(SEARCH("v)",B421)),2,(IF(ISNUMBER(SEARCH("x)",B421)),2,(IF(ISNUMBER(SEARCH(")",B421)),3,0)))))))))</f>
        <v>2</v>
      </c>
      <c r="AN421" s="63" t="e">
        <f>IF(ISBLANK(B421),#REF!,IF(AM421=0,B421,#REF!))</f>
        <v>#REF!</v>
      </c>
      <c r="AO421" s="63" t="e">
        <f>IF(AM421=1,1+#REF!,IF(AM421=0,#REF!,IF(AM421&gt;1,#REF!,0)))</f>
        <v>#REF!</v>
      </c>
      <c r="AP421" s="63" t="e">
        <f>IF(AM421=2,1+#REF!,IF(AM421=3,#REF!,0))</f>
        <v>#REF!</v>
      </c>
      <c r="AQ421" s="63" t="str">
        <f t="shared" si="69"/>
        <v/>
      </c>
      <c r="AR421" s="63">
        <f>IF(AM421=3,1+#REF!,0)</f>
        <v>0</v>
      </c>
      <c r="AS421" s="63" t="str">
        <f t="shared" si="71"/>
        <v/>
      </c>
      <c r="AT421" s="63" t="str">
        <f>IF(ISBLANK(B421),"",IF(AM421=0,AN421,(IF(AM421=1,CONCATENATE(AN421,".",AO421),IF(AM421=2,AQ421&amp;")",IF(AM421=3,AS421&amp;")","?"))))))</f>
        <v>)</v>
      </c>
    </row>
    <row r="422" spans="1:46" s="42" customFormat="1" ht="30" customHeight="1" x14ac:dyDescent="0.2">
      <c r="A422" s="68"/>
      <c r="B422" s="165" t="s">
        <v>61</v>
      </c>
      <c r="C422" s="163" t="s">
        <v>446</v>
      </c>
      <c r="D422" s="166" t="s">
        <v>444</v>
      </c>
      <c r="E422" s="164" t="s">
        <v>49</v>
      </c>
      <c r="F422" s="143">
        <v>95</v>
      </c>
      <c r="G422" s="144"/>
      <c r="H422" s="145">
        <f t="shared" ref="H422:H424" si="86">ROUND(G422*F422,2)</f>
        <v>0</v>
      </c>
      <c r="I422" s="70"/>
      <c r="J422" s="70"/>
      <c r="AM422" s="63">
        <f>IF(ISNUMBER(SEARCH(".",B422)),1,(IF(ISNUMBER(SEARCH("i)",B422)),2,(IF(ISNUMBER(SEARCH("v)",B422)),2,(IF(ISNUMBER(SEARCH("x)",B422)),2,(IF(ISNUMBER(SEARCH(")",B422)),3,0)))))))))</f>
        <v>2</v>
      </c>
      <c r="AN422" s="63" t="e">
        <f>IF(ISBLANK(B422),AN421,IF(AM422=0,B422,AN421))</f>
        <v>#REF!</v>
      </c>
      <c r="AO422" s="63" t="e">
        <f t="shared" si="74"/>
        <v>#REF!</v>
      </c>
      <c r="AP422" s="63" t="e">
        <f t="shared" si="68"/>
        <v>#REF!</v>
      </c>
      <c r="AQ422" s="63" t="str">
        <f t="shared" si="69"/>
        <v/>
      </c>
      <c r="AR422" s="63">
        <f t="shared" si="70"/>
        <v>0</v>
      </c>
      <c r="AS422" s="63" t="str">
        <f t="shared" si="71"/>
        <v/>
      </c>
      <c r="AT422" s="63" t="str">
        <f>IF(ISBLANK(B422),"",IF(AM422=0,AN422,(IF(AM422=1,CONCATENATE(AN422,".",AO422),IF(AM422=2,AQ422&amp;")",IF(AM422=3,AS422&amp;")","?"))))))</f>
        <v>)</v>
      </c>
    </row>
    <row r="423" spans="1:46" s="42" customFormat="1" ht="33" customHeight="1" x14ac:dyDescent="0.2">
      <c r="A423" s="43" t="s">
        <v>188</v>
      </c>
      <c r="B423" s="128" t="s">
        <v>65</v>
      </c>
      <c r="C423" s="124" t="s">
        <v>640</v>
      </c>
      <c r="D423" s="129" t="s">
        <v>120</v>
      </c>
      <c r="E423" s="125" t="s">
        <v>49</v>
      </c>
      <c r="F423" s="130">
        <v>35</v>
      </c>
      <c r="G423" s="131"/>
      <c r="H423" s="127">
        <f t="shared" si="86"/>
        <v>0</v>
      </c>
    </row>
    <row r="424" spans="1:46" s="42" customFormat="1" ht="30" customHeight="1" x14ac:dyDescent="0.2">
      <c r="A424" s="68" t="s">
        <v>167</v>
      </c>
      <c r="B424" s="162" t="s">
        <v>576</v>
      </c>
      <c r="C424" s="163" t="s">
        <v>168</v>
      </c>
      <c r="D424" s="166" t="s">
        <v>169</v>
      </c>
      <c r="E424" s="164" t="s">
        <v>32</v>
      </c>
      <c r="F424" s="143">
        <v>1780</v>
      </c>
      <c r="G424" s="144"/>
      <c r="H424" s="145">
        <f t="shared" si="86"/>
        <v>0</v>
      </c>
      <c r="I424" s="70"/>
      <c r="J424" s="70"/>
      <c r="AM424" s="63">
        <f t="shared" ref="AM424:AM430" si="87">IF(ISNUMBER(SEARCH(".",B424)),1,(IF(ISNUMBER(SEARCH("i)",B424)),2,(IF(ISNUMBER(SEARCH("v)",B424)),2,(IF(ISNUMBER(SEARCH("x)",B424)),2,(IF(ISNUMBER(SEARCH(")",B424)),3,0)))))))))</f>
        <v>1</v>
      </c>
      <c r="AN424" s="63" t="e">
        <f>IF(ISBLANK(B424),AN422,IF(AM424=0,B424,AN422))</f>
        <v>#REF!</v>
      </c>
      <c r="AO424" s="63" t="e">
        <f>IF(AM424=1,1+AO422,IF(AM424=0,AO422,IF(AM424&gt;1,AO422,0)))</f>
        <v>#REF!</v>
      </c>
      <c r="AP424" s="63">
        <f>IF(AM424=2,1+AP422,IF(AM424=3,AP422,0))</f>
        <v>0</v>
      </c>
      <c r="AQ424" s="63" t="str">
        <f t="shared" si="69"/>
        <v/>
      </c>
      <c r="AR424" s="63">
        <f>IF(AM424=3,1+AR422,0)</f>
        <v>0</v>
      </c>
      <c r="AS424" s="63" t="str">
        <f t="shared" si="71"/>
        <v/>
      </c>
      <c r="AT424" s="63" t="e">
        <f t="shared" ref="AT424:AT430" si="88">IF(ISBLANK(B424),"",IF(AM424=0,AN424,(IF(AM424=1,CONCATENATE(AN424,".",AO424),IF(AM424=2,AQ424&amp;")",IF(AM424=3,AS424&amp;")","?"))))))</f>
        <v>#REF!</v>
      </c>
    </row>
    <row r="425" spans="1:46" s="42" customFormat="1" ht="30" customHeight="1" x14ac:dyDescent="0.2">
      <c r="A425" s="68" t="s">
        <v>334</v>
      </c>
      <c r="B425" s="123" t="s">
        <v>577</v>
      </c>
      <c r="C425" s="163" t="s">
        <v>335</v>
      </c>
      <c r="D425" s="166" t="s">
        <v>387</v>
      </c>
      <c r="E425" s="170"/>
      <c r="F425" s="143"/>
      <c r="G425" s="127"/>
      <c r="H425" s="169"/>
      <c r="I425" s="70"/>
      <c r="J425" s="70"/>
      <c r="AM425" s="63">
        <f t="shared" si="87"/>
        <v>1</v>
      </c>
      <c r="AN425" s="63" t="e">
        <f t="shared" ref="AN425:AN430" si="89">IF(ISBLANK(B425),AN424,IF(AM425=0,B425,AN424))</f>
        <v>#REF!</v>
      </c>
      <c r="AO425" s="63" t="e">
        <f t="shared" si="74"/>
        <v>#REF!</v>
      </c>
      <c r="AP425" s="63">
        <f t="shared" si="68"/>
        <v>0</v>
      </c>
      <c r="AQ425" s="63" t="str">
        <f t="shared" si="69"/>
        <v/>
      </c>
      <c r="AR425" s="63">
        <f t="shared" si="70"/>
        <v>0</v>
      </c>
      <c r="AS425" s="63" t="str">
        <f t="shared" si="71"/>
        <v/>
      </c>
      <c r="AT425" s="63" t="e">
        <f t="shared" si="88"/>
        <v>#REF!</v>
      </c>
    </row>
    <row r="426" spans="1:46" s="42" customFormat="1" ht="30" customHeight="1" x14ac:dyDescent="0.2">
      <c r="A426" s="68" t="s">
        <v>336</v>
      </c>
      <c r="B426" s="165" t="s">
        <v>33</v>
      </c>
      <c r="C426" s="163" t="s">
        <v>244</v>
      </c>
      <c r="D426" s="166"/>
      <c r="E426" s="164"/>
      <c r="F426" s="143"/>
      <c r="G426" s="127"/>
      <c r="H426" s="169"/>
      <c r="I426" s="70"/>
      <c r="J426" s="70"/>
      <c r="AM426" s="63">
        <f t="shared" si="87"/>
        <v>2</v>
      </c>
      <c r="AN426" s="63" t="e">
        <f t="shared" si="89"/>
        <v>#REF!</v>
      </c>
      <c r="AO426" s="63" t="e">
        <f t="shared" si="74"/>
        <v>#REF!</v>
      </c>
      <c r="AP426" s="63">
        <f t="shared" si="68"/>
        <v>1</v>
      </c>
      <c r="AQ426" s="63" t="str">
        <f t="shared" si="69"/>
        <v>i</v>
      </c>
      <c r="AR426" s="63">
        <f t="shared" si="70"/>
        <v>0</v>
      </c>
      <c r="AS426" s="63" t="str">
        <f t="shared" si="71"/>
        <v/>
      </c>
      <c r="AT426" s="63" t="str">
        <f t="shared" si="88"/>
        <v>i)</v>
      </c>
    </row>
    <row r="427" spans="1:46" s="42" customFormat="1" ht="30" customHeight="1" x14ac:dyDescent="0.2">
      <c r="A427" s="68" t="s">
        <v>337</v>
      </c>
      <c r="B427" s="177" t="s">
        <v>104</v>
      </c>
      <c r="C427" s="163" t="s">
        <v>122</v>
      </c>
      <c r="D427" s="166"/>
      <c r="E427" s="164" t="s">
        <v>34</v>
      </c>
      <c r="F427" s="143">
        <v>630</v>
      </c>
      <c r="G427" s="144"/>
      <c r="H427" s="145">
        <f>ROUND(G427*F427,2)</f>
        <v>0</v>
      </c>
      <c r="I427" s="70"/>
      <c r="J427" s="70"/>
      <c r="AM427" s="63">
        <f t="shared" si="87"/>
        <v>3</v>
      </c>
      <c r="AN427" s="63" t="e">
        <f t="shared" si="89"/>
        <v>#REF!</v>
      </c>
      <c r="AO427" s="63" t="e">
        <f t="shared" si="74"/>
        <v>#REF!</v>
      </c>
      <c r="AP427" s="63">
        <f t="shared" si="68"/>
        <v>1</v>
      </c>
      <c r="AQ427" s="63" t="str">
        <f t="shared" si="69"/>
        <v>i</v>
      </c>
      <c r="AR427" s="63">
        <f t="shared" si="70"/>
        <v>1</v>
      </c>
      <c r="AS427" s="63" t="str">
        <f t="shared" si="71"/>
        <v>a</v>
      </c>
      <c r="AT427" s="63" t="str">
        <f t="shared" si="88"/>
        <v>a)</v>
      </c>
    </row>
    <row r="428" spans="1:46" s="42" customFormat="1" ht="30" customHeight="1" x14ac:dyDescent="0.2">
      <c r="A428" s="68" t="s">
        <v>338</v>
      </c>
      <c r="B428" s="165" t="s">
        <v>40</v>
      </c>
      <c r="C428" s="163" t="s">
        <v>70</v>
      </c>
      <c r="D428" s="166"/>
      <c r="E428" s="164"/>
      <c r="F428" s="143"/>
      <c r="G428" s="127"/>
      <c r="H428" s="169"/>
      <c r="I428" s="70"/>
      <c r="J428" s="70"/>
      <c r="AM428" s="63">
        <f t="shared" si="87"/>
        <v>2</v>
      </c>
      <c r="AN428" s="63" t="e">
        <f t="shared" si="89"/>
        <v>#REF!</v>
      </c>
      <c r="AO428" s="63" t="e">
        <f t="shared" si="74"/>
        <v>#REF!</v>
      </c>
      <c r="AP428" s="63">
        <f t="shared" si="68"/>
        <v>2</v>
      </c>
      <c r="AQ428" s="63" t="str">
        <f t="shared" si="69"/>
        <v>ii</v>
      </c>
      <c r="AR428" s="63">
        <f t="shared" si="70"/>
        <v>0</v>
      </c>
      <c r="AS428" s="63" t="str">
        <f t="shared" si="71"/>
        <v/>
      </c>
      <c r="AT428" s="63" t="str">
        <f t="shared" si="88"/>
        <v>ii)</v>
      </c>
    </row>
    <row r="429" spans="1:46" s="42" customFormat="1" ht="30" customHeight="1" x14ac:dyDescent="0.2">
      <c r="A429" s="68" t="s">
        <v>339</v>
      </c>
      <c r="B429" s="177" t="s">
        <v>104</v>
      </c>
      <c r="C429" s="163" t="s">
        <v>122</v>
      </c>
      <c r="D429" s="166"/>
      <c r="E429" s="164" t="s">
        <v>34</v>
      </c>
      <c r="F429" s="143">
        <v>40</v>
      </c>
      <c r="G429" s="144"/>
      <c r="H429" s="145">
        <f>ROUND(G429*F429,2)</f>
        <v>0</v>
      </c>
      <c r="I429" s="70"/>
      <c r="J429" s="70"/>
      <c r="AM429" s="63">
        <f t="shared" si="87"/>
        <v>3</v>
      </c>
      <c r="AN429" s="63" t="e">
        <f t="shared" si="89"/>
        <v>#REF!</v>
      </c>
      <c r="AO429" s="63" t="e">
        <f t="shared" si="74"/>
        <v>#REF!</v>
      </c>
      <c r="AP429" s="63">
        <f t="shared" si="68"/>
        <v>2</v>
      </c>
      <c r="AQ429" s="63" t="str">
        <f t="shared" si="69"/>
        <v>ii</v>
      </c>
      <c r="AR429" s="63">
        <f t="shared" si="70"/>
        <v>1</v>
      </c>
      <c r="AS429" s="63" t="str">
        <f t="shared" si="71"/>
        <v>a</v>
      </c>
      <c r="AT429" s="63" t="str">
        <f t="shared" si="88"/>
        <v>a)</v>
      </c>
    </row>
    <row r="430" spans="1:46" s="42" customFormat="1" ht="30" customHeight="1" x14ac:dyDescent="0.2">
      <c r="A430" s="68" t="s">
        <v>447</v>
      </c>
      <c r="B430" s="179" t="s">
        <v>578</v>
      </c>
      <c r="C430" s="171" t="s">
        <v>448</v>
      </c>
      <c r="D430" s="172" t="s">
        <v>449</v>
      </c>
      <c r="E430" s="173" t="s">
        <v>34</v>
      </c>
      <c r="F430" s="174">
        <v>940</v>
      </c>
      <c r="G430" s="175"/>
      <c r="H430" s="176">
        <f>ROUND(G430*F430,2)</f>
        <v>0</v>
      </c>
      <c r="I430" s="70"/>
      <c r="J430" s="70"/>
      <c r="AM430" s="63">
        <f t="shared" si="87"/>
        <v>1</v>
      </c>
      <c r="AN430" s="63" t="e">
        <f t="shared" si="89"/>
        <v>#REF!</v>
      </c>
      <c r="AO430" s="63" t="e">
        <f t="shared" si="74"/>
        <v>#REF!</v>
      </c>
      <c r="AP430" s="63">
        <f t="shared" si="68"/>
        <v>0</v>
      </c>
      <c r="AQ430" s="63" t="str">
        <f t="shared" si="69"/>
        <v/>
      </c>
      <c r="AR430" s="63">
        <f t="shared" si="70"/>
        <v>0</v>
      </c>
      <c r="AS430" s="63" t="str">
        <f t="shared" si="71"/>
        <v/>
      </c>
      <c r="AT430" s="63" t="e">
        <f t="shared" si="88"/>
        <v>#REF!</v>
      </c>
    </row>
    <row r="431" spans="1:46" ht="30" customHeight="1" x14ac:dyDescent="0.2">
      <c r="A431" s="5"/>
      <c r="B431" s="225" t="s">
        <v>2</v>
      </c>
      <c r="C431" s="226" t="s">
        <v>412</v>
      </c>
      <c r="D431" s="227"/>
      <c r="E431" s="228"/>
      <c r="F431" s="229"/>
      <c r="G431" s="230"/>
      <c r="H431" s="231"/>
    </row>
    <row r="432" spans="1:46" s="42" customFormat="1" ht="30" customHeight="1" x14ac:dyDescent="0.2">
      <c r="A432" s="43" t="s">
        <v>56</v>
      </c>
      <c r="B432" s="162" t="s">
        <v>579</v>
      </c>
      <c r="C432" s="124" t="s">
        <v>57</v>
      </c>
      <c r="D432" s="129" t="s">
        <v>124</v>
      </c>
      <c r="E432" s="125" t="s">
        <v>49</v>
      </c>
      <c r="F432" s="157">
        <v>1500</v>
      </c>
      <c r="G432" s="131"/>
      <c r="H432" s="127">
        <f>ROUND(G432*F432,2)</f>
        <v>0</v>
      </c>
    </row>
    <row r="433" spans="1:46" s="63" customFormat="1" ht="30" customHeight="1" x14ac:dyDescent="0.2">
      <c r="A433" s="5"/>
      <c r="B433" s="74" t="s">
        <v>2</v>
      </c>
      <c r="C433" s="71" t="s">
        <v>21</v>
      </c>
      <c r="D433" s="2"/>
      <c r="E433" s="75"/>
      <c r="F433" s="98"/>
      <c r="G433" s="7"/>
      <c r="H433" s="7"/>
      <c r="I433" s="72"/>
      <c r="J433" s="72"/>
      <c r="AM433" s="63">
        <f>IF(ISNUMBER(SEARCH(".",B433)),1,(IF(ISNUMBER(SEARCH("i)",B433)),2,(IF(ISNUMBER(SEARCH("v)",B433)),2,(IF(ISNUMBER(SEARCH("x)",B433)),2,(IF(ISNUMBER(SEARCH(")",B433)),3,0)))))))))</f>
        <v>0</v>
      </c>
      <c r="AN433" s="63" t="str">
        <f>IF(ISBLANK(B433),AN430,IF(AM433=0,B433,AN430))</f>
        <v/>
      </c>
      <c r="AO433" s="63" t="e">
        <f>IF(AM433=1,1+AO430,IF(AM433=0,AO430,IF(AM433&gt;1,AO430,0)))</f>
        <v>#REF!</v>
      </c>
      <c r="AP433" s="63">
        <f>IF(AM433=2,1+AP430,IF(AM433=3,AP430,0))</f>
        <v>0</v>
      </c>
      <c r="AQ433" s="63" t="str">
        <f t="shared" si="69"/>
        <v/>
      </c>
      <c r="AR433" s="63">
        <f>IF(AM433=3,1+AR430,0)</f>
        <v>0</v>
      </c>
      <c r="AS433" s="63" t="str">
        <f t="shared" si="71"/>
        <v/>
      </c>
      <c r="AT433" s="63" t="str">
        <f>IF(ISBLANK(B433),"",IF(AM433=0,AN433,(IF(AM433=1,CONCATENATE(AN433,".",AO433),IF(AM433=2,AQ433&amp;")",IF(AM433=3,AS433&amp;")","?"))))))</f>
        <v/>
      </c>
    </row>
    <row r="434" spans="1:46" s="42" customFormat="1" ht="33" customHeight="1" x14ac:dyDescent="0.2">
      <c r="A434" s="68" t="s">
        <v>125</v>
      </c>
      <c r="B434" s="162" t="s">
        <v>580</v>
      </c>
      <c r="C434" s="163" t="s">
        <v>127</v>
      </c>
      <c r="D434" s="166" t="s">
        <v>128</v>
      </c>
      <c r="E434" s="164"/>
      <c r="F434" s="214"/>
      <c r="G434" s="127"/>
      <c r="H434" s="169"/>
      <c r="I434" s="70"/>
      <c r="J434" s="70"/>
      <c r="AM434" s="63">
        <f>IF(ISNUMBER(SEARCH(".",B434)),1,(IF(ISNUMBER(SEARCH("i)",B434)),2,(IF(ISNUMBER(SEARCH("v)",B434)),2,(IF(ISNUMBER(SEARCH("x)",B434)),2,(IF(ISNUMBER(SEARCH(")",B434)),3,0)))))))))</f>
        <v>1</v>
      </c>
      <c r="AN434" s="63" t="str">
        <f>IF(ISBLANK(B434),AN433,IF(AM434=0,B434,AN433))</f>
        <v/>
      </c>
      <c r="AO434" s="63" t="e">
        <f t="shared" si="74"/>
        <v>#REF!</v>
      </c>
      <c r="AP434" s="63">
        <f t="shared" si="68"/>
        <v>0</v>
      </c>
      <c r="AQ434" s="63" t="str">
        <f t="shared" si="69"/>
        <v/>
      </c>
      <c r="AR434" s="63">
        <f t="shared" si="70"/>
        <v>0</v>
      </c>
      <c r="AS434" s="63" t="str">
        <f t="shared" si="71"/>
        <v/>
      </c>
      <c r="AT434" s="63" t="e">
        <f>IF(ISBLANK(B434),"",IF(AM434=0,AN434,(IF(AM434=1,CONCATENATE(AN434,".",AO434),IF(AM434=2,AQ434&amp;")",IF(AM434=3,AS434&amp;")","?"))))))</f>
        <v>#REF!</v>
      </c>
    </row>
    <row r="435" spans="1:46" s="42" customFormat="1" ht="33" customHeight="1" x14ac:dyDescent="0.2">
      <c r="A435" s="43" t="s">
        <v>329</v>
      </c>
      <c r="B435" s="128" t="s">
        <v>33</v>
      </c>
      <c r="C435" s="124" t="s">
        <v>130</v>
      </c>
      <c r="D435" s="129"/>
      <c r="E435" s="125" t="s">
        <v>39</v>
      </c>
      <c r="F435" s="157">
        <v>15</v>
      </c>
      <c r="G435" s="131"/>
      <c r="H435" s="127">
        <f>ROUND(G435*F435,2)</f>
        <v>0</v>
      </c>
    </row>
    <row r="436" spans="1:46" s="42" customFormat="1" ht="33" customHeight="1" x14ac:dyDescent="0.2">
      <c r="A436" s="68" t="s">
        <v>131</v>
      </c>
      <c r="B436" s="162" t="s">
        <v>581</v>
      </c>
      <c r="C436" s="163" t="s">
        <v>133</v>
      </c>
      <c r="D436" s="166" t="s">
        <v>128</v>
      </c>
      <c r="E436" s="164"/>
      <c r="F436" s="214"/>
      <c r="G436" s="127"/>
      <c r="H436" s="169"/>
      <c r="I436" s="70"/>
      <c r="J436" s="70"/>
      <c r="AM436" s="63">
        <f>IF(ISNUMBER(SEARCH(".",B436)),1,(IF(ISNUMBER(SEARCH("i)",B436)),2,(IF(ISNUMBER(SEARCH("v)",B436)),2,(IF(ISNUMBER(SEARCH("x)",B436)),2,(IF(ISNUMBER(SEARCH(")",B436)),3,0)))))))))</f>
        <v>1</v>
      </c>
      <c r="AN436" s="63" t="e">
        <f>IF(ISBLANK(B436),#REF!,IF(AM436=0,B436,#REF!))</f>
        <v>#REF!</v>
      </c>
      <c r="AO436" s="63" t="e">
        <f>IF(AM436=1,1+#REF!,IF(AM436=0,#REF!,IF(AM436&gt;1,#REF!,0)))</f>
        <v>#REF!</v>
      </c>
      <c r="AP436" s="63">
        <f>IF(AM436=2,1+#REF!,IF(AM436=3,#REF!,0))</f>
        <v>0</v>
      </c>
      <c r="AQ436" s="63" t="str">
        <f t="shared" si="69"/>
        <v/>
      </c>
      <c r="AR436" s="63">
        <f>IF(AM436=3,1+#REF!,0)</f>
        <v>0</v>
      </c>
      <c r="AS436" s="63" t="str">
        <f t="shared" si="71"/>
        <v/>
      </c>
      <c r="AT436" s="63" t="e">
        <f>IF(ISBLANK(B436),"",IF(AM436=0,AN436,(IF(AM436=1,CONCATENATE(AN436,".",AO436),IF(AM436=2,AQ436&amp;")",IF(AM436=3,AS436&amp;")","?"))))))</f>
        <v>#REF!</v>
      </c>
    </row>
    <row r="437" spans="1:46" s="42" customFormat="1" ht="33" customHeight="1" x14ac:dyDescent="0.2">
      <c r="A437" s="68" t="s">
        <v>134</v>
      </c>
      <c r="B437" s="165" t="s">
        <v>33</v>
      </c>
      <c r="C437" s="163" t="s">
        <v>135</v>
      </c>
      <c r="D437" s="166"/>
      <c r="E437" s="164"/>
      <c r="F437" s="214"/>
      <c r="G437" s="127"/>
      <c r="H437" s="169"/>
      <c r="I437" s="70"/>
      <c r="J437" s="70"/>
      <c r="AM437" s="63">
        <f>IF(ISNUMBER(SEARCH(".",B437)),1,(IF(ISNUMBER(SEARCH("i)",B437)),2,(IF(ISNUMBER(SEARCH("v)",B437)),2,(IF(ISNUMBER(SEARCH("x)",B437)),2,(IF(ISNUMBER(SEARCH(")",B437)),3,0)))))))))</f>
        <v>2</v>
      </c>
      <c r="AN437" s="63" t="e">
        <f>IF(ISBLANK(B437),AN436,IF(AM437=0,B437,AN436))</f>
        <v>#REF!</v>
      </c>
      <c r="AO437" s="63" t="e">
        <f t="shared" si="74"/>
        <v>#REF!</v>
      </c>
      <c r="AP437" s="63">
        <f t="shared" si="68"/>
        <v>1</v>
      </c>
      <c r="AQ437" s="63" t="str">
        <f t="shared" si="69"/>
        <v>i</v>
      </c>
      <c r="AR437" s="63">
        <f t="shared" si="70"/>
        <v>0</v>
      </c>
      <c r="AS437" s="63" t="str">
        <f t="shared" si="71"/>
        <v/>
      </c>
      <c r="AT437" s="63" t="str">
        <f>IF(ISBLANK(B437),"",IF(AM437=0,AN437,(IF(AM437=1,CONCATENATE(AN437,".",AO437),IF(AM437=2,AQ437&amp;")",IF(AM437=3,AS437&amp;")","?"))))))</f>
        <v>i)</v>
      </c>
    </row>
    <row r="438" spans="1:46" s="42" customFormat="1" ht="33" customHeight="1" x14ac:dyDescent="0.2">
      <c r="A438" s="68" t="s">
        <v>191</v>
      </c>
      <c r="B438" s="177" t="s">
        <v>104</v>
      </c>
      <c r="C438" s="163" t="s">
        <v>393</v>
      </c>
      <c r="D438" s="166"/>
      <c r="E438" s="164" t="s">
        <v>49</v>
      </c>
      <c r="F438" s="143">
        <v>55</v>
      </c>
      <c r="G438" s="144"/>
      <c r="H438" s="145">
        <f>ROUND(G438*F438,2)</f>
        <v>0</v>
      </c>
      <c r="I438" s="70"/>
      <c r="J438" s="70"/>
      <c r="AM438" s="63">
        <f>IF(ISNUMBER(SEARCH(".",B438)),1,(IF(ISNUMBER(SEARCH("i)",B438)),2,(IF(ISNUMBER(SEARCH("v)",B438)),2,(IF(ISNUMBER(SEARCH("x)",B438)),2,(IF(ISNUMBER(SEARCH(")",B438)),3,0)))))))))</f>
        <v>3</v>
      </c>
      <c r="AN438" s="63" t="e">
        <f>IF(ISBLANK(B438),AN437,IF(AM438=0,B438,AN437))</f>
        <v>#REF!</v>
      </c>
      <c r="AO438" s="63" t="e">
        <f t="shared" si="74"/>
        <v>#REF!</v>
      </c>
      <c r="AP438" s="63">
        <f t="shared" si="68"/>
        <v>1</v>
      </c>
      <c r="AQ438" s="63" t="str">
        <f t="shared" si="69"/>
        <v>i</v>
      </c>
      <c r="AR438" s="63">
        <f t="shared" si="70"/>
        <v>1</v>
      </c>
      <c r="AS438" s="63" t="str">
        <f t="shared" si="71"/>
        <v>a</v>
      </c>
      <c r="AT438" s="63" t="str">
        <f>IF(ISBLANK(B438),"",IF(AM438=0,AN438,(IF(AM438=1,CONCATENATE(AN438,".",AO438),IF(AM438=2,AQ438&amp;")",IF(AM438=3,AS438&amp;")","?"))))))</f>
        <v>a)</v>
      </c>
    </row>
    <row r="439" spans="1:46" s="42" customFormat="1" ht="33" customHeight="1" x14ac:dyDescent="0.2">
      <c r="A439" s="68" t="s">
        <v>211</v>
      </c>
      <c r="B439" s="162" t="s">
        <v>582</v>
      </c>
      <c r="C439" s="76" t="s">
        <v>450</v>
      </c>
      <c r="D439" s="77" t="s">
        <v>451</v>
      </c>
      <c r="E439" s="164"/>
      <c r="F439" s="215"/>
      <c r="G439" s="127"/>
      <c r="H439" s="169"/>
      <c r="I439" s="70"/>
      <c r="J439" s="70"/>
      <c r="AM439" s="63">
        <f>IF(ISNUMBER(SEARCH(".",B439)),1,(IF(ISNUMBER(SEARCH("i)",B439)),2,(IF(ISNUMBER(SEARCH("v)",B439)),2,(IF(ISNUMBER(SEARCH("x)",B439)),2,(IF(ISNUMBER(SEARCH(")",B439)),3,0)))))))))</f>
        <v>1</v>
      </c>
      <c r="AN439" s="63" t="e">
        <f>IF(ISBLANK(B439),AN438,IF(AM439=0,B439,AN438))</f>
        <v>#REF!</v>
      </c>
      <c r="AO439" s="63" t="e">
        <f t="shared" si="74"/>
        <v>#REF!</v>
      </c>
      <c r="AP439" s="63">
        <f t="shared" si="68"/>
        <v>0</v>
      </c>
      <c r="AQ439" s="63" t="str">
        <f t="shared" si="69"/>
        <v/>
      </c>
      <c r="AR439" s="63">
        <f t="shared" si="70"/>
        <v>0</v>
      </c>
      <c r="AS439" s="63" t="str">
        <f t="shared" si="71"/>
        <v/>
      </c>
      <c r="AT439" s="63" t="e">
        <f>IF(ISBLANK(B439),"",IF(AM439=0,AN439,(IF(AM439=1,CONCATENATE(AN439,".",AO439),IF(AM439=2,AQ439&amp;")",IF(AM439=3,AS439&amp;")","?"))))))</f>
        <v>#REF!</v>
      </c>
    </row>
    <row r="440" spans="1:46" s="42" customFormat="1" ht="33" customHeight="1" x14ac:dyDescent="0.2">
      <c r="A440" s="43" t="s">
        <v>345</v>
      </c>
      <c r="B440" s="128" t="s">
        <v>33</v>
      </c>
      <c r="C440" s="124" t="s">
        <v>346</v>
      </c>
      <c r="D440" s="129"/>
      <c r="E440" s="125" t="s">
        <v>49</v>
      </c>
      <c r="F440" s="143">
        <v>170</v>
      </c>
      <c r="G440" s="131"/>
      <c r="H440" s="145">
        <f>ROUND(G440*F440,2)</f>
        <v>0</v>
      </c>
    </row>
    <row r="441" spans="1:46" s="42" customFormat="1" ht="33" customHeight="1" x14ac:dyDescent="0.2">
      <c r="A441" s="68" t="s">
        <v>452</v>
      </c>
      <c r="B441" s="165" t="s">
        <v>40</v>
      </c>
      <c r="C441" s="163" t="s">
        <v>628</v>
      </c>
      <c r="D441" s="166"/>
      <c r="E441" s="164" t="s">
        <v>49</v>
      </c>
      <c r="F441" s="143">
        <v>200</v>
      </c>
      <c r="G441" s="144"/>
      <c r="H441" s="145">
        <f>ROUND(G441*F441,2)</f>
        <v>0</v>
      </c>
      <c r="I441" s="70"/>
      <c r="J441" s="70"/>
      <c r="AM441" s="63">
        <f>IF(ISNUMBER(SEARCH(".",B441)),1,(IF(ISNUMBER(SEARCH("i)",B441)),2,(IF(ISNUMBER(SEARCH("v)",B441)),2,(IF(ISNUMBER(SEARCH("x)",B441)),2,(IF(ISNUMBER(SEARCH(")",B441)),3,0)))))))))</f>
        <v>2</v>
      </c>
      <c r="AN441" s="63" t="e">
        <f>IF(ISBLANK(B441),AN439,IF(AM441=0,B441,AN439))</f>
        <v>#REF!</v>
      </c>
      <c r="AO441" s="63" t="e">
        <f>IF(AM441=1,1+AO439,IF(AM441=0,AO439,IF(AM441&gt;1,AO439,0)))</f>
        <v>#REF!</v>
      </c>
      <c r="AP441" s="63">
        <f>IF(AM441=2,1+AP439,IF(AM441=3,AP439,0))</f>
        <v>1</v>
      </c>
      <c r="AQ441" s="63" t="str">
        <f t="shared" si="69"/>
        <v>i</v>
      </c>
      <c r="AR441" s="63">
        <f>IF(AM441=3,1+AR439,0)</f>
        <v>0</v>
      </c>
      <c r="AS441" s="63" t="str">
        <f t="shared" si="71"/>
        <v/>
      </c>
      <c r="AT441" s="63" t="str">
        <f>IF(ISBLANK(B441),"",IF(AM441=0,AN441,(IF(AM441=1,CONCATENATE(AN441,".",AO441),IF(AM441=2,AQ441&amp;")",IF(AM441=3,AS441&amp;")","?"))))))</f>
        <v>i)</v>
      </c>
    </row>
    <row r="442" spans="1:46" s="55" customFormat="1" ht="33" customHeight="1" x14ac:dyDescent="0.2">
      <c r="A442" s="43" t="s">
        <v>78</v>
      </c>
      <c r="B442" s="162" t="s">
        <v>583</v>
      </c>
      <c r="C442" s="53" t="s">
        <v>247</v>
      </c>
      <c r="D442" s="54" t="s">
        <v>253</v>
      </c>
      <c r="E442" s="125"/>
      <c r="F442" s="157"/>
      <c r="G442" s="127"/>
      <c r="H442" s="134"/>
    </row>
    <row r="443" spans="1:46" s="42" customFormat="1" ht="33" customHeight="1" x14ac:dyDescent="0.2">
      <c r="A443" s="43" t="s">
        <v>79</v>
      </c>
      <c r="B443" s="128" t="s">
        <v>33</v>
      </c>
      <c r="C443" s="56" t="s">
        <v>317</v>
      </c>
      <c r="D443" s="129"/>
      <c r="E443" s="125" t="s">
        <v>39</v>
      </c>
      <c r="F443" s="157">
        <v>11</v>
      </c>
      <c r="G443" s="131"/>
      <c r="H443" s="127">
        <f t="shared" ref="H443:H444" si="90">ROUND(G443*F443,2)</f>
        <v>0</v>
      </c>
    </row>
    <row r="444" spans="1:46" s="42" customFormat="1" ht="33" customHeight="1" x14ac:dyDescent="0.2">
      <c r="A444" s="43" t="s">
        <v>80</v>
      </c>
      <c r="B444" s="128" t="s">
        <v>40</v>
      </c>
      <c r="C444" s="56" t="s">
        <v>318</v>
      </c>
      <c r="D444" s="129"/>
      <c r="E444" s="125" t="s">
        <v>39</v>
      </c>
      <c r="F444" s="157">
        <v>11</v>
      </c>
      <c r="G444" s="131"/>
      <c r="H444" s="127">
        <f t="shared" si="90"/>
        <v>0</v>
      </c>
    </row>
    <row r="445" spans="1:46" s="55" customFormat="1" ht="33" customHeight="1" x14ac:dyDescent="0.2">
      <c r="A445" s="43" t="s">
        <v>193</v>
      </c>
      <c r="B445" s="162" t="s">
        <v>584</v>
      </c>
      <c r="C445" s="155" t="s">
        <v>194</v>
      </c>
      <c r="D445" s="129" t="s">
        <v>128</v>
      </c>
      <c r="E445" s="125"/>
      <c r="F445" s="157"/>
      <c r="G445" s="127"/>
      <c r="H445" s="134"/>
    </row>
    <row r="446" spans="1:46" s="55" customFormat="1" ht="33" customHeight="1" x14ac:dyDescent="0.2">
      <c r="A446" s="43" t="s">
        <v>195</v>
      </c>
      <c r="B446" s="128" t="s">
        <v>33</v>
      </c>
      <c r="C446" s="155" t="s">
        <v>196</v>
      </c>
      <c r="D446" s="129"/>
      <c r="E446" s="125" t="s">
        <v>39</v>
      </c>
      <c r="F446" s="157">
        <v>7</v>
      </c>
      <c r="G446" s="131"/>
      <c r="H446" s="127">
        <f>ROUND(G446*F446,2)</f>
        <v>0</v>
      </c>
    </row>
    <row r="447" spans="1:46" s="55" customFormat="1" ht="33" customHeight="1" x14ac:dyDescent="0.2">
      <c r="A447" s="68" t="s">
        <v>137</v>
      </c>
      <c r="B447" s="162" t="s">
        <v>585</v>
      </c>
      <c r="C447" s="178" t="s">
        <v>139</v>
      </c>
      <c r="D447" s="166" t="s">
        <v>128</v>
      </c>
      <c r="E447" s="164"/>
      <c r="F447" s="214"/>
      <c r="G447" s="127"/>
      <c r="H447" s="169"/>
      <c r="I447" s="70"/>
      <c r="J447" s="70"/>
      <c r="AM447" s="63">
        <f>IF(ISNUMBER(SEARCH(".",B447)),1,(IF(ISNUMBER(SEARCH("i)",B447)),2,(IF(ISNUMBER(SEARCH("v)",B447)),2,(IF(ISNUMBER(SEARCH("x)",B447)),2,(IF(ISNUMBER(SEARCH(")",B447)),3,0)))))))))</f>
        <v>1</v>
      </c>
      <c r="AN447" s="63" t="e">
        <f>IF(ISBLANK(B447),AN441,IF(AM447=0,B447,AN441))</f>
        <v>#REF!</v>
      </c>
      <c r="AO447" s="63" t="e">
        <f>IF(AM447=1,1+AO441,IF(AM447=0,AO441,IF(AM447&gt;1,AO441,0)))</f>
        <v>#REF!</v>
      </c>
      <c r="AP447" s="63">
        <f>IF(AM447=2,1+AP441,IF(AM447=3,AP441,0))</f>
        <v>0</v>
      </c>
      <c r="AQ447" s="63" t="str">
        <f t="shared" si="69"/>
        <v/>
      </c>
      <c r="AR447" s="63">
        <f>IF(AM447=3,1+AR441,0)</f>
        <v>0</v>
      </c>
      <c r="AS447" s="63" t="str">
        <f t="shared" si="71"/>
        <v/>
      </c>
      <c r="AT447" s="63" t="e">
        <f>IF(ISBLANK(B447),"",IF(AM447=0,AN447,(IF(AM447=1,CONCATENATE(AN447,".",AO447),IF(AM447=2,AQ447&amp;")",IF(AM447=3,AS447&amp;")","?"))))))</f>
        <v>#REF!</v>
      </c>
    </row>
    <row r="448" spans="1:46" s="55" customFormat="1" ht="33" customHeight="1" x14ac:dyDescent="0.2">
      <c r="A448" s="68" t="s">
        <v>140</v>
      </c>
      <c r="B448" s="165" t="s">
        <v>33</v>
      </c>
      <c r="C448" s="178" t="s">
        <v>453</v>
      </c>
      <c r="D448" s="166"/>
      <c r="E448" s="164"/>
      <c r="F448" s="214"/>
      <c r="G448" s="127"/>
      <c r="H448" s="169"/>
      <c r="I448" s="70"/>
      <c r="J448" s="70"/>
      <c r="AM448" s="63">
        <f>IF(ISNUMBER(SEARCH(".",B448)),1,(IF(ISNUMBER(SEARCH("i)",B448)),2,(IF(ISNUMBER(SEARCH("v)",B448)),2,(IF(ISNUMBER(SEARCH("x)",B448)),2,(IF(ISNUMBER(SEARCH(")",B448)),3,0)))))))))</f>
        <v>2</v>
      </c>
      <c r="AN448" s="63" t="e">
        <f>IF(ISBLANK(B448),AN439,IF(AM448=0,B448,AN439))</f>
        <v>#REF!</v>
      </c>
      <c r="AO448" s="63" t="e">
        <f>IF(AM448=1,1+AO439,IF(AM448=0,AO439,IF(AM448&gt;1,AO439,0)))</f>
        <v>#REF!</v>
      </c>
      <c r="AP448" s="63">
        <f>IF(AM448=2,1+AP439,IF(AM448=3,AP439,0))</f>
        <v>1</v>
      </c>
      <c r="AQ448" s="63" t="str">
        <f t="shared" ref="AQ448:AQ449" si="91">IF(ISNUMBER(AP448),LOWER(ROMAN(AP448)),"")</f>
        <v>i</v>
      </c>
      <c r="AR448" s="63">
        <f>IF(AM448=3,1+AR439,0)</f>
        <v>0</v>
      </c>
      <c r="AS448" s="63" t="str">
        <f t="shared" ref="AS448:AS449" si="92">IF(AR448&gt;0,LOWER(MID("ABCDEFGHIJKLMNOPQRSTUVWXYZ",AR448,1)),"")</f>
        <v/>
      </c>
      <c r="AT448" s="63" t="str">
        <f>IF(ISBLANK(B448),"",IF(AM448=0,AN448,(IF(AM448=1,CONCATENATE(AN448,".",AO448),IF(AM448=2,AQ448&amp;")",IF(AM448=3,AS448&amp;")","?"))))))</f>
        <v>i)</v>
      </c>
    </row>
    <row r="449" spans="1:46" s="42" customFormat="1" ht="33" customHeight="1" x14ac:dyDescent="0.2">
      <c r="A449" s="68" t="s">
        <v>166</v>
      </c>
      <c r="B449" s="177" t="s">
        <v>104</v>
      </c>
      <c r="C449" s="163" t="s">
        <v>625</v>
      </c>
      <c r="D449" s="166"/>
      <c r="E449" s="164" t="s">
        <v>39</v>
      </c>
      <c r="F449" s="143">
        <v>2</v>
      </c>
      <c r="G449" s="144"/>
      <c r="H449" s="145">
        <f t="shared" ref="H449" si="93">ROUND(G449*F449,2)</f>
        <v>0</v>
      </c>
      <c r="I449" s="70"/>
      <c r="J449" s="70"/>
      <c r="AM449" s="63">
        <f>IF(ISNUMBER(SEARCH(".",B449)),1,(IF(ISNUMBER(SEARCH("i)",B449)),2,(IF(ISNUMBER(SEARCH("v)",B449)),2,(IF(ISNUMBER(SEARCH("x)",B449)),2,(IF(ISNUMBER(SEARCH(")",B449)),3,0)))))))))</f>
        <v>3</v>
      </c>
      <c r="AN449" s="63" t="e">
        <f>IF(ISBLANK(B449),AN448,IF(AM449=0,B449,AN448))</f>
        <v>#REF!</v>
      </c>
      <c r="AO449" s="63" t="e">
        <f t="shared" ref="AO449" si="94">IF(AM449=1,1+AO448,IF(AM449=0,AO448,IF(AM449&gt;1,AO448,0)))</f>
        <v>#REF!</v>
      </c>
      <c r="AP449" s="63">
        <f t="shared" ref="AP449" si="95">IF(AM449=2,1+AP448,IF(AM449=3,AP448,0))</f>
        <v>1</v>
      </c>
      <c r="AQ449" s="63" t="str">
        <f t="shared" si="91"/>
        <v>i</v>
      </c>
      <c r="AR449" s="63">
        <f t="shared" ref="AR449" si="96">IF(AM449=3,1+AR448,0)</f>
        <v>1</v>
      </c>
      <c r="AS449" s="63" t="str">
        <f t="shared" si="92"/>
        <v>a</v>
      </c>
      <c r="AT449" s="63" t="str">
        <f>IF(ISBLANK(B449),"",IF(AM449=0,AN449,(IF(AM449=1,CONCATENATE(AN449,".",AO449),IF(AM449=2,AQ449&amp;")",IF(AM449=3,AS449&amp;")","?"))))))</f>
        <v>a)</v>
      </c>
    </row>
    <row r="450" spans="1:46" s="55" customFormat="1" ht="33" customHeight="1" x14ac:dyDescent="0.2">
      <c r="A450" s="68" t="s">
        <v>140</v>
      </c>
      <c r="B450" s="165" t="s">
        <v>40</v>
      </c>
      <c r="C450" s="178" t="s">
        <v>453</v>
      </c>
      <c r="D450" s="166"/>
      <c r="E450" s="164"/>
      <c r="F450" s="214"/>
      <c r="G450" s="127"/>
      <c r="H450" s="169"/>
      <c r="I450" s="70"/>
      <c r="J450" s="70"/>
      <c r="AM450" s="63">
        <f>IF(ISNUMBER(SEARCH(".",B450)),1,(IF(ISNUMBER(SEARCH("i)",B450)),2,(IF(ISNUMBER(SEARCH("v)",B450)),2,(IF(ISNUMBER(SEARCH("x)",B450)),2,(IF(ISNUMBER(SEARCH(")",B450)),3,0)))))))))</f>
        <v>2</v>
      </c>
      <c r="AN450" s="63" t="e">
        <f>IF(ISBLANK(B450),AN447,IF(AM450=0,B450,AN447))</f>
        <v>#REF!</v>
      </c>
      <c r="AO450" s="63" t="e">
        <f>IF(AM450=1,1+AO447,IF(AM450=0,AO447,IF(AM450&gt;1,AO447,0)))</f>
        <v>#REF!</v>
      </c>
      <c r="AP450" s="63">
        <f>IF(AM450=2,1+AP447,IF(AM450=3,AP447,0))</f>
        <v>1</v>
      </c>
      <c r="AQ450" s="63" t="str">
        <f t="shared" si="69"/>
        <v>i</v>
      </c>
      <c r="AR450" s="63">
        <f>IF(AM450=3,1+AR447,0)</f>
        <v>0</v>
      </c>
      <c r="AS450" s="63" t="str">
        <f t="shared" si="71"/>
        <v/>
      </c>
      <c r="AT450" s="63" t="str">
        <f>IF(ISBLANK(B450),"",IF(AM450=0,AN450,(IF(AM450=1,CONCATENATE(AN450,".",AO450),IF(AM450=2,AQ450&amp;")",IF(AM450=3,AS450&amp;")","?"))))))</f>
        <v>i)</v>
      </c>
    </row>
    <row r="451" spans="1:46" s="42" customFormat="1" ht="33" customHeight="1" x14ac:dyDescent="0.2">
      <c r="A451" s="68" t="s">
        <v>166</v>
      </c>
      <c r="B451" s="177" t="s">
        <v>104</v>
      </c>
      <c r="C451" s="163" t="s">
        <v>624</v>
      </c>
      <c r="D451" s="166"/>
      <c r="E451" s="164" t="s">
        <v>39</v>
      </c>
      <c r="F451" s="143">
        <v>2</v>
      </c>
      <c r="G451" s="144"/>
      <c r="H451" s="145">
        <f t="shared" ref="H451:H456" si="97">ROUND(G451*F451,2)</f>
        <v>0</v>
      </c>
      <c r="I451" s="70"/>
      <c r="J451" s="70"/>
      <c r="AM451" s="63">
        <f>IF(ISNUMBER(SEARCH(".",B451)),1,(IF(ISNUMBER(SEARCH("i)",B451)),2,(IF(ISNUMBER(SEARCH("v)",B451)),2,(IF(ISNUMBER(SEARCH("x)",B451)),2,(IF(ISNUMBER(SEARCH(")",B451)),3,0)))))))))</f>
        <v>3</v>
      </c>
      <c r="AN451" s="63" t="e">
        <f>IF(ISBLANK(B451),AN450,IF(AM451=0,B451,AN450))</f>
        <v>#REF!</v>
      </c>
      <c r="AO451" s="63" t="e">
        <f t="shared" si="74"/>
        <v>#REF!</v>
      </c>
      <c r="AP451" s="63">
        <f t="shared" si="68"/>
        <v>1</v>
      </c>
      <c r="AQ451" s="63" t="str">
        <f t="shared" si="69"/>
        <v>i</v>
      </c>
      <c r="AR451" s="63">
        <f t="shared" si="70"/>
        <v>1</v>
      </c>
      <c r="AS451" s="63" t="str">
        <f t="shared" si="71"/>
        <v>a</v>
      </c>
      <c r="AT451" s="63" t="str">
        <f>IF(ISBLANK(B451),"",IF(AM451=0,AN451,(IF(AM451=1,CONCATENATE(AN451,".",AO451),IF(AM451=2,AQ451&amp;")",IF(AM451=3,AS451&amp;")","?"))))))</f>
        <v>a)</v>
      </c>
    </row>
    <row r="452" spans="1:46" s="55" customFormat="1" ht="33" customHeight="1" x14ac:dyDescent="0.2">
      <c r="A452" s="43" t="s">
        <v>458</v>
      </c>
      <c r="B452" s="123" t="s">
        <v>586</v>
      </c>
      <c r="C452" s="155" t="s">
        <v>460</v>
      </c>
      <c r="D452" s="129" t="s">
        <v>128</v>
      </c>
      <c r="E452" s="125"/>
      <c r="F452" s="157"/>
      <c r="G452" s="127"/>
      <c r="H452" s="134"/>
    </row>
    <row r="453" spans="1:46" s="55" customFormat="1" ht="30" customHeight="1" x14ac:dyDescent="0.2">
      <c r="A453" s="43" t="s">
        <v>461</v>
      </c>
      <c r="B453" s="128" t="s">
        <v>33</v>
      </c>
      <c r="C453" s="155" t="s">
        <v>165</v>
      </c>
      <c r="D453" s="129"/>
      <c r="E453" s="125" t="s">
        <v>39</v>
      </c>
      <c r="F453" s="157">
        <v>4</v>
      </c>
      <c r="G453" s="131"/>
      <c r="H453" s="127">
        <f t="shared" ref="H453" si="98">ROUND(G453*F453,2)</f>
        <v>0</v>
      </c>
    </row>
    <row r="454" spans="1:46" s="42" customFormat="1" ht="30" customHeight="1" x14ac:dyDescent="0.2">
      <c r="A454" s="68" t="s">
        <v>197</v>
      </c>
      <c r="B454" s="162" t="s">
        <v>587</v>
      </c>
      <c r="C454" s="163" t="s">
        <v>198</v>
      </c>
      <c r="D454" s="166" t="s">
        <v>128</v>
      </c>
      <c r="E454" s="164" t="s">
        <v>39</v>
      </c>
      <c r="F454" s="143">
        <v>15</v>
      </c>
      <c r="G454" s="144"/>
      <c r="H454" s="145">
        <f t="shared" si="97"/>
        <v>0</v>
      </c>
      <c r="I454" s="70"/>
      <c r="J454" s="70"/>
      <c r="AM454" s="63">
        <f>IF(ISNUMBER(SEARCH(".",B454)),1,(IF(ISNUMBER(SEARCH("i)",B454)),2,(IF(ISNUMBER(SEARCH("v)",B454)),2,(IF(ISNUMBER(SEARCH("x)",B454)),2,(IF(ISNUMBER(SEARCH(")",B454)),3,0)))))))))</f>
        <v>1</v>
      </c>
      <c r="AN454" s="63" t="e">
        <f>IF(ISBLANK(B454),AN451,IF(AM454=0,B454,AN451))</f>
        <v>#REF!</v>
      </c>
      <c r="AO454" s="63" t="e">
        <f>IF(AM454=1,1+AO451,IF(AM454=0,AO451,IF(AM454&gt;1,AO451,0)))</f>
        <v>#REF!</v>
      </c>
      <c r="AP454" s="63">
        <f>IF(AM454=2,1+AP451,IF(AM454=3,AP451,0))</f>
        <v>0</v>
      </c>
      <c r="AQ454" s="63" t="str">
        <f t="shared" si="69"/>
        <v/>
      </c>
      <c r="AR454" s="63">
        <f>IF(AM454=3,1+AR451,0)</f>
        <v>0</v>
      </c>
      <c r="AS454" s="63" t="str">
        <f t="shared" si="71"/>
        <v/>
      </c>
      <c r="AT454" s="63" t="e">
        <f>IF(ISBLANK(B454),"",IF(AM454=0,AN454,(IF(AM454=1,CONCATENATE(AN454,".",AO454),IF(AM454=2,AQ454&amp;")",IF(AM454=3,AS454&amp;")","?"))))))</f>
        <v>#REF!</v>
      </c>
    </row>
    <row r="455" spans="1:46" s="42" customFormat="1" ht="39.950000000000003" customHeight="1" x14ac:dyDescent="0.2">
      <c r="A455" s="43" t="s">
        <v>142</v>
      </c>
      <c r="B455" s="123" t="s">
        <v>588</v>
      </c>
      <c r="C455" s="124" t="s">
        <v>144</v>
      </c>
      <c r="D455" s="129" t="s">
        <v>128</v>
      </c>
      <c r="E455" s="125" t="s">
        <v>39</v>
      </c>
      <c r="F455" s="157">
        <v>13</v>
      </c>
      <c r="G455" s="131"/>
      <c r="H455" s="127">
        <f t="shared" si="97"/>
        <v>0</v>
      </c>
    </row>
    <row r="456" spans="1:46" s="42" customFormat="1" ht="30" customHeight="1" x14ac:dyDescent="0.2">
      <c r="A456" s="68" t="s">
        <v>145</v>
      </c>
      <c r="B456" s="179" t="s">
        <v>589</v>
      </c>
      <c r="C456" s="171" t="s">
        <v>147</v>
      </c>
      <c r="D456" s="172" t="s">
        <v>148</v>
      </c>
      <c r="E456" s="173" t="s">
        <v>49</v>
      </c>
      <c r="F456" s="174">
        <v>180</v>
      </c>
      <c r="G456" s="175"/>
      <c r="H456" s="176">
        <f t="shared" si="97"/>
        <v>0</v>
      </c>
      <c r="I456" s="70"/>
      <c r="J456" s="70"/>
      <c r="AM456" s="63">
        <f>IF(ISNUMBER(SEARCH(".",B456)),1,(IF(ISNUMBER(SEARCH("i)",B456)),2,(IF(ISNUMBER(SEARCH("v)",B456)),2,(IF(ISNUMBER(SEARCH("x)",B456)),2,(IF(ISNUMBER(SEARCH(")",B456)),3,0)))))))))</f>
        <v>1</v>
      </c>
      <c r="AN456" s="63" t="e">
        <f>IF(ISBLANK(B456),AN454,IF(AM456=0,B456,AN454))</f>
        <v>#REF!</v>
      </c>
      <c r="AO456" s="63" t="e">
        <f>IF(AM456=1,1+AO454,IF(AM456=0,AO454,IF(AM456&gt;1,AO454,0)))</f>
        <v>#REF!</v>
      </c>
      <c r="AP456" s="63">
        <f>IF(AM456=2,1+AP454,IF(AM456=3,AP454,0))</f>
        <v>0</v>
      </c>
      <c r="AQ456" s="63" t="str">
        <f t="shared" si="69"/>
        <v/>
      </c>
      <c r="AR456" s="63">
        <f>IF(AM456=3,1+AR454,0)</f>
        <v>0</v>
      </c>
      <c r="AS456" s="63" t="str">
        <f t="shared" si="71"/>
        <v/>
      </c>
      <c r="AT456" s="63" t="e">
        <f>IF(ISBLANK(B456),"",IF(AM456=0,AN456,(IF(AM456=1,CONCATENATE(AN456,".",AO456),IF(AM456=2,AQ456&amp;")",IF(AM456=3,AS456&amp;")","?"))))))</f>
        <v>#REF!</v>
      </c>
    </row>
    <row r="457" spans="1:46" s="55" customFormat="1" ht="30" customHeight="1" x14ac:dyDescent="0.2">
      <c r="A457" s="43" t="s">
        <v>200</v>
      </c>
      <c r="B457" s="88" t="s">
        <v>590</v>
      </c>
      <c r="C457" s="89" t="s">
        <v>201</v>
      </c>
      <c r="D457" s="90" t="s">
        <v>171</v>
      </c>
      <c r="E457" s="125"/>
      <c r="F457" s="216"/>
      <c r="G457" s="127"/>
      <c r="H457" s="127"/>
    </row>
    <row r="458" spans="1:46" s="55" customFormat="1" ht="30" customHeight="1" x14ac:dyDescent="0.2">
      <c r="A458" s="43" t="s">
        <v>202</v>
      </c>
      <c r="B458" s="91" t="s">
        <v>33</v>
      </c>
      <c r="C458" s="180" t="s">
        <v>203</v>
      </c>
      <c r="D458" s="90"/>
      <c r="E458" s="125" t="s">
        <v>32</v>
      </c>
      <c r="F458" s="157">
        <v>790</v>
      </c>
      <c r="G458" s="131"/>
      <c r="H458" s="127">
        <f>ROUND(G458*F458,2)</f>
        <v>0</v>
      </c>
    </row>
    <row r="459" spans="1:46" s="63" customFormat="1" ht="30" customHeight="1" x14ac:dyDescent="0.2">
      <c r="A459" s="5"/>
      <c r="B459" s="78" t="s">
        <v>2</v>
      </c>
      <c r="C459" s="71" t="s">
        <v>22</v>
      </c>
      <c r="D459" s="2"/>
      <c r="E459" s="75"/>
      <c r="F459" s="98"/>
      <c r="G459" s="30"/>
      <c r="H459" s="7"/>
      <c r="I459" s="72"/>
      <c r="J459" s="72"/>
      <c r="AM459" s="63">
        <f>IF(ISNUMBER(SEARCH(".",B459)),1,(IF(ISNUMBER(SEARCH("i)",B459)),2,(IF(ISNUMBER(SEARCH("v)",B459)),2,(IF(ISNUMBER(SEARCH("x)",B459)),2,(IF(ISNUMBER(SEARCH(")",B459)),3,0)))))))))</f>
        <v>0</v>
      </c>
      <c r="AN459" s="63" t="str">
        <f>IF(ISBLANK(B459),AN456,IF(AM459=0,B459,AN456))</f>
        <v/>
      </c>
      <c r="AO459" s="63" t="e">
        <f>IF(AM459=1,1+AO456,IF(AM459=0,AO456,IF(AM459&gt;1,AO456,0)))</f>
        <v>#REF!</v>
      </c>
      <c r="AP459" s="63">
        <f>IF(AM459=2,1+AP456,IF(AM459=3,AP456,0))</f>
        <v>0</v>
      </c>
      <c r="AQ459" s="63" t="str">
        <f t="shared" si="69"/>
        <v/>
      </c>
      <c r="AR459" s="63">
        <f>IF(AM459=3,1+AR456,0)</f>
        <v>0</v>
      </c>
      <c r="AS459" s="63" t="str">
        <f t="shared" si="71"/>
        <v/>
      </c>
      <c r="AT459" s="63" t="str">
        <f>IF(ISBLANK(B459),"",IF(AM459=0,AN459,(IF(AM459=1,CONCATENATE(AN459,".",AO459),IF(AM459=2,AQ459&amp;")",IF(AM459=3,AS459&amp;")","?"))))))</f>
        <v/>
      </c>
    </row>
    <row r="460" spans="1:46" s="42" customFormat="1" ht="30" customHeight="1" x14ac:dyDescent="0.2">
      <c r="A460" s="43" t="s">
        <v>58</v>
      </c>
      <c r="B460" s="123" t="s">
        <v>591</v>
      </c>
      <c r="C460" s="56" t="s">
        <v>252</v>
      </c>
      <c r="D460" s="54" t="s">
        <v>253</v>
      </c>
      <c r="E460" s="125" t="s">
        <v>39</v>
      </c>
      <c r="F460" s="157">
        <v>1</v>
      </c>
      <c r="G460" s="131"/>
      <c r="H460" s="127">
        <f>ROUND(G460*F460,2)</f>
        <v>0</v>
      </c>
    </row>
    <row r="461" spans="1:46" s="42" customFormat="1" ht="30" customHeight="1" x14ac:dyDescent="0.2">
      <c r="A461" s="43" t="s">
        <v>71</v>
      </c>
      <c r="B461" s="123" t="s">
        <v>631</v>
      </c>
      <c r="C461" s="124" t="s">
        <v>81</v>
      </c>
      <c r="D461" s="129" t="s">
        <v>128</v>
      </c>
      <c r="E461" s="125"/>
      <c r="F461" s="157"/>
      <c r="G461" s="127"/>
      <c r="H461" s="134"/>
    </row>
    <row r="462" spans="1:46" s="42" customFormat="1" ht="30" customHeight="1" x14ac:dyDescent="0.2">
      <c r="A462" s="43" t="s">
        <v>82</v>
      </c>
      <c r="B462" s="128" t="s">
        <v>33</v>
      </c>
      <c r="C462" s="124" t="s">
        <v>150</v>
      </c>
      <c r="D462" s="129"/>
      <c r="E462" s="125" t="s">
        <v>72</v>
      </c>
      <c r="F462" s="157">
        <v>1</v>
      </c>
      <c r="G462" s="131"/>
      <c r="H462" s="127">
        <f>ROUND(G462*F462,2)</f>
        <v>0</v>
      </c>
    </row>
    <row r="463" spans="1:46" s="42" customFormat="1" ht="30" customHeight="1" x14ac:dyDescent="0.2">
      <c r="A463" s="43" t="s">
        <v>59</v>
      </c>
      <c r="B463" s="123" t="s">
        <v>632</v>
      </c>
      <c r="C463" s="56" t="s">
        <v>254</v>
      </c>
      <c r="D463" s="54" t="s">
        <v>253</v>
      </c>
      <c r="E463" s="125"/>
      <c r="F463" s="157"/>
      <c r="G463" s="127"/>
      <c r="H463" s="134"/>
    </row>
    <row r="464" spans="1:46" s="42" customFormat="1" ht="30" customHeight="1" x14ac:dyDescent="0.2">
      <c r="A464" s="43" t="s">
        <v>60</v>
      </c>
      <c r="B464" s="128" t="s">
        <v>33</v>
      </c>
      <c r="C464" s="124" t="s">
        <v>151</v>
      </c>
      <c r="D464" s="129"/>
      <c r="E464" s="125" t="s">
        <v>39</v>
      </c>
      <c r="F464" s="157">
        <v>11</v>
      </c>
      <c r="G464" s="131"/>
      <c r="H464" s="127">
        <f t="shared" ref="H464:H467" si="99">ROUND(G464*F464,2)</f>
        <v>0</v>
      </c>
    </row>
    <row r="465" spans="1:46" s="42" customFormat="1" ht="30" customHeight="1" x14ac:dyDescent="0.2">
      <c r="A465" s="68" t="s">
        <v>73</v>
      </c>
      <c r="B465" s="162" t="s">
        <v>633</v>
      </c>
      <c r="C465" s="163" t="s">
        <v>83</v>
      </c>
      <c r="D465" s="79" t="s">
        <v>253</v>
      </c>
      <c r="E465" s="164" t="s">
        <v>39</v>
      </c>
      <c r="F465" s="143">
        <v>2</v>
      </c>
      <c r="G465" s="144"/>
      <c r="H465" s="145">
        <f t="shared" si="99"/>
        <v>0</v>
      </c>
      <c r="I465" s="70"/>
      <c r="J465" s="70"/>
      <c r="AM465" s="63">
        <f>IF(ISNUMBER(SEARCH(".",B465)),1,(IF(ISNUMBER(SEARCH("i)",B465)),2,(IF(ISNUMBER(SEARCH("v)",B465)),2,(IF(ISNUMBER(SEARCH("x)",B465)),2,(IF(ISNUMBER(SEARCH(")",B465)),3,0)))))))))</f>
        <v>1</v>
      </c>
      <c r="AN465" s="63" t="e">
        <f>IF(ISBLANK(B465),#REF!,IF(AM465=0,B465,#REF!))</f>
        <v>#REF!</v>
      </c>
      <c r="AO465" s="63" t="e">
        <f>IF(AM465=1,1+#REF!,IF(AM465=0,#REF!,IF(AM465&gt;1,#REF!,0)))</f>
        <v>#REF!</v>
      </c>
      <c r="AP465" s="63">
        <f>IF(AM465=2,1+#REF!,IF(AM465=3,#REF!,0))</f>
        <v>0</v>
      </c>
      <c r="AQ465" s="63" t="str">
        <f t="shared" si="69"/>
        <v/>
      </c>
      <c r="AR465" s="63">
        <f>IF(AM465=3,1+#REF!,0)</f>
        <v>0</v>
      </c>
      <c r="AS465" s="63" t="str">
        <f t="shared" si="71"/>
        <v/>
      </c>
      <c r="AT465" s="63" t="e">
        <f>IF(ISBLANK(B465),"",IF(AM465=0,AN465,(IF(AM465=1,CONCATENATE(AN465,".",AO465),IF(AM465=2,AQ465&amp;")",IF(AM465=3,AS465&amp;")","?"))))))</f>
        <v>#REF!</v>
      </c>
    </row>
    <row r="466" spans="1:46" s="42" customFormat="1" ht="30" customHeight="1" x14ac:dyDescent="0.2">
      <c r="A466" s="68" t="s">
        <v>74</v>
      </c>
      <c r="B466" s="162" t="s">
        <v>634</v>
      </c>
      <c r="C466" s="163" t="s">
        <v>84</v>
      </c>
      <c r="D466" s="79" t="s">
        <v>253</v>
      </c>
      <c r="E466" s="164" t="s">
        <v>39</v>
      </c>
      <c r="F466" s="143">
        <v>1</v>
      </c>
      <c r="G466" s="144"/>
      <c r="H466" s="145">
        <f t="shared" si="99"/>
        <v>0</v>
      </c>
      <c r="I466" s="70"/>
      <c r="J466" s="70"/>
      <c r="AM466" s="63">
        <f>IF(ISNUMBER(SEARCH(".",B466)),1,(IF(ISNUMBER(SEARCH("i)",B466)),2,(IF(ISNUMBER(SEARCH("v)",B466)),2,(IF(ISNUMBER(SEARCH("x)",B466)),2,(IF(ISNUMBER(SEARCH(")",B466)),3,0)))))))))</f>
        <v>1</v>
      </c>
      <c r="AN466" s="63" t="e">
        <f>IF(ISBLANK(B466),AN465,IF(AM466=0,B466,AN465))</f>
        <v>#REF!</v>
      </c>
      <c r="AO466" s="63" t="e">
        <f t="shared" si="74"/>
        <v>#REF!</v>
      </c>
      <c r="AP466" s="63">
        <f t="shared" si="68"/>
        <v>0</v>
      </c>
      <c r="AQ466" s="63" t="str">
        <f t="shared" si="69"/>
        <v/>
      </c>
      <c r="AR466" s="63">
        <f t="shared" si="70"/>
        <v>0</v>
      </c>
      <c r="AS466" s="63" t="str">
        <f t="shared" si="71"/>
        <v/>
      </c>
      <c r="AT466" s="63" t="e">
        <f>IF(ISBLANK(B466),"",IF(AM466=0,AN466,(IF(AM466=1,CONCATENATE(AN466,".",AO466),IF(AM466=2,AQ466&amp;")",IF(AM466=3,AS466&amp;")","?"))))))</f>
        <v>#REF!</v>
      </c>
    </row>
    <row r="467" spans="1:46" s="42" customFormat="1" ht="30" customHeight="1" x14ac:dyDescent="0.2">
      <c r="A467" s="68" t="s">
        <v>75</v>
      </c>
      <c r="B467" s="162" t="s">
        <v>635</v>
      </c>
      <c r="C467" s="163" t="s">
        <v>85</v>
      </c>
      <c r="D467" s="79" t="s">
        <v>253</v>
      </c>
      <c r="E467" s="164" t="s">
        <v>39</v>
      </c>
      <c r="F467" s="143">
        <v>5</v>
      </c>
      <c r="G467" s="144"/>
      <c r="H467" s="145">
        <f t="shared" si="99"/>
        <v>0</v>
      </c>
      <c r="I467" s="70"/>
      <c r="J467" s="70"/>
      <c r="AM467" s="63">
        <f>IF(ISNUMBER(SEARCH(".",B467)),1,(IF(ISNUMBER(SEARCH("i)",B467)),2,(IF(ISNUMBER(SEARCH("v)",B467)),2,(IF(ISNUMBER(SEARCH("x)",B467)),2,(IF(ISNUMBER(SEARCH(")",B467)),3,0)))))))))</f>
        <v>1</v>
      </c>
      <c r="AN467" s="63" t="e">
        <f>IF(ISBLANK(B467),AN466,IF(AM467=0,B467,AN466))</f>
        <v>#REF!</v>
      </c>
      <c r="AO467" s="63" t="e">
        <f t="shared" si="74"/>
        <v>#REF!</v>
      </c>
      <c r="AP467" s="63">
        <f t="shared" ref="AP467:AP476" si="100">IF(AM467=2,1+AP466,IF(AM467=3,AP466,0))</f>
        <v>0</v>
      </c>
      <c r="AQ467" s="63" t="str">
        <f t="shared" ref="AQ467:AQ476" si="101">IF(ISNUMBER(AP467),LOWER(ROMAN(AP467)),"")</f>
        <v/>
      </c>
      <c r="AR467" s="63">
        <f t="shared" ref="AR467:AR476" si="102">IF(AM467=3,1+AR466,0)</f>
        <v>0</v>
      </c>
      <c r="AS467" s="63" t="str">
        <f t="shared" ref="AS467:AS476" si="103">IF(AR467&gt;0,LOWER(MID("ABCDEFGHIJKLMNOPQRSTUVWXYZ",AR467,1)),"")</f>
        <v/>
      </c>
      <c r="AT467" s="63" t="e">
        <f>IF(ISBLANK(B467),"",IF(AM467=0,AN467,(IF(AM467=1,CONCATENATE(AN467,".",AO467),IF(AM467=2,AQ467&amp;")",IF(AM467=3,AS467&amp;")","?"))))))</f>
        <v>#REF!</v>
      </c>
    </row>
    <row r="468" spans="1:46" s="42" customFormat="1" ht="30" customHeight="1" x14ac:dyDescent="0.2">
      <c r="A468" s="80" t="s">
        <v>284</v>
      </c>
      <c r="B468" s="81" t="s">
        <v>636</v>
      </c>
      <c r="C468" s="76" t="s">
        <v>286</v>
      </c>
      <c r="D468" s="79" t="s">
        <v>253</v>
      </c>
      <c r="E468" s="82" t="s">
        <v>39</v>
      </c>
      <c r="F468" s="143">
        <v>5</v>
      </c>
      <c r="G468" s="181"/>
      <c r="H468" s="83">
        <f>ROUND(G468*F468,2)</f>
        <v>0</v>
      </c>
      <c r="I468" s="70"/>
      <c r="J468" s="70"/>
      <c r="AM468" s="63">
        <f>IF(ISNUMBER(SEARCH(".",B468)),1,(IF(ISNUMBER(SEARCH("i)",B468)),2,(IF(ISNUMBER(SEARCH("v)",B468)),2,(IF(ISNUMBER(SEARCH("x)",B468)),2,(IF(ISNUMBER(SEARCH(")",B468)),3,0)))))))))</f>
        <v>1</v>
      </c>
      <c r="AN468" s="63" t="e">
        <f>IF(ISBLANK(B468),AN467,IF(AM468=0,B468,AN467))</f>
        <v>#REF!</v>
      </c>
      <c r="AO468" s="63" t="e">
        <f t="shared" si="74"/>
        <v>#REF!</v>
      </c>
      <c r="AP468" s="63">
        <f t="shared" si="100"/>
        <v>0</v>
      </c>
      <c r="AQ468" s="63" t="str">
        <f t="shared" si="101"/>
        <v/>
      </c>
      <c r="AR468" s="63">
        <f t="shared" si="102"/>
        <v>0</v>
      </c>
      <c r="AS468" s="63" t="str">
        <f t="shared" si="103"/>
        <v/>
      </c>
      <c r="AT468" s="63" t="e">
        <f>IF(ISBLANK(B468),"",IF(AM468=0,AN468,(IF(AM468=1,CONCATENATE(AN468,".",AO468),IF(AM468=2,AQ468&amp;")",IF(AM468=3,AS468&amp;")","?"))))))</f>
        <v>#REF!</v>
      </c>
    </row>
    <row r="469" spans="1:46" s="42" customFormat="1" ht="33" customHeight="1" x14ac:dyDescent="0.2">
      <c r="A469" s="43" t="s">
        <v>626</v>
      </c>
      <c r="B469" s="123" t="s">
        <v>637</v>
      </c>
      <c r="C469" s="124" t="s">
        <v>627</v>
      </c>
      <c r="D469" s="129" t="s">
        <v>206</v>
      </c>
      <c r="E469" s="125" t="s">
        <v>39</v>
      </c>
      <c r="F469" s="157">
        <v>1</v>
      </c>
      <c r="G469" s="131"/>
      <c r="H469" s="127">
        <f t="shared" ref="H469" si="104">ROUND(G469*F469,2)</f>
        <v>0</v>
      </c>
    </row>
    <row r="470" spans="1:46" s="63" customFormat="1" ht="30" customHeight="1" x14ac:dyDescent="0.2">
      <c r="A470" s="5"/>
      <c r="B470" s="64" t="s">
        <v>2</v>
      </c>
      <c r="C470" s="71" t="s">
        <v>23</v>
      </c>
      <c r="D470" s="2"/>
      <c r="E470" s="1"/>
      <c r="F470" s="98"/>
      <c r="G470" s="7"/>
      <c r="H470" s="7"/>
      <c r="I470" s="72"/>
      <c r="J470" s="72"/>
      <c r="AM470" s="63">
        <f t="shared" ref="AM470:AM477" si="105">IF(ISNUMBER(SEARCH(".",B470)),1,(IF(ISNUMBER(SEARCH("i)",B470)),2,(IF(ISNUMBER(SEARCH("v)",B470)),2,(IF(ISNUMBER(SEARCH("x)",B470)),2,(IF(ISNUMBER(SEARCH(")",B470)),3,0)))))))))</f>
        <v>0</v>
      </c>
      <c r="AN470" s="63" t="str">
        <f>IF(ISBLANK(B470),AN468,IF(AM470=0,B470,AN468))</f>
        <v/>
      </c>
      <c r="AO470" s="63" t="e">
        <f>IF(AM470=1,1+AO468,IF(AM470=0,AO468,IF(AM470&gt;1,AO468,0)))</f>
        <v>#REF!</v>
      </c>
      <c r="AP470" s="63">
        <f>IF(AM470=2,1+AP468,IF(AM470=3,AP468,0))</f>
        <v>0</v>
      </c>
      <c r="AQ470" s="63" t="str">
        <f t="shared" si="101"/>
        <v/>
      </c>
      <c r="AR470" s="63">
        <f>IF(AM470=3,1+AR468,0)</f>
        <v>0</v>
      </c>
      <c r="AS470" s="63" t="str">
        <f t="shared" si="103"/>
        <v/>
      </c>
      <c r="AT470" s="63" t="str">
        <f t="shared" ref="AT470:AT477" si="106">IF(ISBLANK(B470),"",IF(AM470=0,AN470,(IF(AM470=1,CONCATENATE(AN470,".",AO470),IF(AM470=2,AQ470&amp;")",IF(AM470=3,AS470&amp;")","?"))))))</f>
        <v/>
      </c>
    </row>
    <row r="471" spans="1:46" s="42" customFormat="1" ht="30" customHeight="1" x14ac:dyDescent="0.2">
      <c r="A471" s="73" t="s">
        <v>62</v>
      </c>
      <c r="B471" s="162" t="s">
        <v>638</v>
      </c>
      <c r="C471" s="163" t="s">
        <v>63</v>
      </c>
      <c r="D471" s="166" t="s">
        <v>152</v>
      </c>
      <c r="E471" s="164"/>
      <c r="F471" s="143"/>
      <c r="G471" s="127"/>
      <c r="H471" s="145"/>
      <c r="I471" s="70"/>
      <c r="J471" s="70"/>
      <c r="AM471" s="63">
        <f t="shared" si="105"/>
        <v>1</v>
      </c>
      <c r="AN471" s="63" t="str">
        <f t="shared" ref="AN471:AN477" si="107">IF(ISBLANK(B471),AN470,IF(AM471=0,B471,AN470))</f>
        <v/>
      </c>
      <c r="AO471" s="63" t="e">
        <f t="shared" si="74"/>
        <v>#REF!</v>
      </c>
      <c r="AP471" s="63">
        <f t="shared" si="100"/>
        <v>0</v>
      </c>
      <c r="AQ471" s="63" t="str">
        <f t="shared" si="101"/>
        <v/>
      </c>
      <c r="AR471" s="63">
        <f t="shared" si="102"/>
        <v>0</v>
      </c>
      <c r="AS471" s="63" t="str">
        <f t="shared" si="103"/>
        <v/>
      </c>
      <c r="AT471" s="63" t="e">
        <f t="shared" si="106"/>
        <v>#REF!</v>
      </c>
    </row>
    <row r="472" spans="1:46" s="42" customFormat="1" ht="30" customHeight="1" x14ac:dyDescent="0.2">
      <c r="A472" s="73" t="s">
        <v>153</v>
      </c>
      <c r="B472" s="165" t="s">
        <v>33</v>
      </c>
      <c r="C472" s="163" t="s">
        <v>154</v>
      </c>
      <c r="D472" s="166"/>
      <c r="E472" s="164" t="s">
        <v>32</v>
      </c>
      <c r="F472" s="143">
        <v>315</v>
      </c>
      <c r="G472" s="144"/>
      <c r="H472" s="145">
        <f>ROUND(G472*F472,2)</f>
        <v>0</v>
      </c>
      <c r="I472" s="70"/>
      <c r="J472" s="70"/>
      <c r="AM472" s="63">
        <f t="shared" si="105"/>
        <v>2</v>
      </c>
      <c r="AN472" s="63" t="str">
        <f t="shared" si="107"/>
        <v/>
      </c>
      <c r="AO472" s="63" t="e">
        <f t="shared" si="74"/>
        <v>#REF!</v>
      </c>
      <c r="AP472" s="63">
        <f t="shared" si="100"/>
        <v>1</v>
      </c>
      <c r="AQ472" s="63" t="str">
        <f t="shared" si="101"/>
        <v>i</v>
      </c>
      <c r="AR472" s="63">
        <f t="shared" si="102"/>
        <v>0</v>
      </c>
      <c r="AS472" s="63" t="str">
        <f t="shared" si="103"/>
        <v/>
      </c>
      <c r="AT472" s="63" t="str">
        <f t="shared" si="106"/>
        <v>i)</v>
      </c>
    </row>
    <row r="473" spans="1:46" s="42" customFormat="1" ht="30" customHeight="1" x14ac:dyDescent="0.2">
      <c r="A473" s="73" t="s">
        <v>64</v>
      </c>
      <c r="B473" s="165" t="s">
        <v>40</v>
      </c>
      <c r="C473" s="163" t="s">
        <v>155</v>
      </c>
      <c r="D473" s="166"/>
      <c r="E473" s="164" t="s">
        <v>32</v>
      </c>
      <c r="F473" s="143">
        <v>2135</v>
      </c>
      <c r="G473" s="144"/>
      <c r="H473" s="145">
        <f>ROUND(G473*F473,2)</f>
        <v>0</v>
      </c>
      <c r="I473" s="70"/>
      <c r="J473" s="70"/>
      <c r="AM473" s="63">
        <f t="shared" si="105"/>
        <v>2</v>
      </c>
      <c r="AN473" s="63" t="str">
        <f t="shared" si="107"/>
        <v/>
      </c>
      <c r="AO473" s="63" t="e">
        <f t="shared" si="74"/>
        <v>#REF!</v>
      </c>
      <c r="AP473" s="63">
        <f t="shared" si="100"/>
        <v>2</v>
      </c>
      <c r="AQ473" s="63" t="str">
        <f t="shared" si="101"/>
        <v>ii</v>
      </c>
      <c r="AR473" s="63">
        <f t="shared" si="102"/>
        <v>0</v>
      </c>
      <c r="AS473" s="63" t="str">
        <f t="shared" si="103"/>
        <v/>
      </c>
      <c r="AT473" s="63" t="str">
        <f t="shared" si="106"/>
        <v>ii)</v>
      </c>
    </row>
    <row r="474" spans="1:46" s="63" customFormat="1" ht="30" customHeight="1" x14ac:dyDescent="0.2">
      <c r="A474" s="5"/>
      <c r="B474" s="84" t="s">
        <v>2</v>
      </c>
      <c r="C474" s="71" t="s">
        <v>24</v>
      </c>
      <c r="D474" s="2"/>
      <c r="E474" s="75"/>
      <c r="F474" s="98"/>
      <c r="G474" s="7"/>
      <c r="H474" s="7"/>
      <c r="I474" s="72"/>
      <c r="J474" s="72"/>
      <c r="AM474" s="63">
        <f t="shared" si="105"/>
        <v>0</v>
      </c>
      <c r="AN474" s="63" t="str">
        <f t="shared" si="107"/>
        <v/>
      </c>
      <c r="AO474" s="63" t="e">
        <f t="shared" ref="AO474:AO476" si="108">IF(AM474=1,1+AO473,IF(AM474=0,AO473,IF(AM474&gt;1,AO473,0)))</f>
        <v>#REF!</v>
      </c>
      <c r="AP474" s="63">
        <f t="shared" si="100"/>
        <v>0</v>
      </c>
      <c r="AQ474" s="63" t="str">
        <f t="shared" si="101"/>
        <v/>
      </c>
      <c r="AR474" s="63">
        <f t="shared" si="102"/>
        <v>0</v>
      </c>
      <c r="AS474" s="63" t="str">
        <f t="shared" si="103"/>
        <v/>
      </c>
      <c r="AT474" s="63" t="str">
        <f t="shared" si="106"/>
        <v/>
      </c>
    </row>
    <row r="475" spans="1:46" s="61" customFormat="1" ht="30" customHeight="1" x14ac:dyDescent="0.2">
      <c r="A475" s="141"/>
      <c r="B475" s="142" t="s">
        <v>639</v>
      </c>
      <c r="C475" s="124" t="s">
        <v>255</v>
      </c>
      <c r="D475" s="129" t="s">
        <v>199</v>
      </c>
      <c r="E475" s="125" t="s">
        <v>39</v>
      </c>
      <c r="F475" s="143">
        <v>1</v>
      </c>
      <c r="G475" s="144"/>
      <c r="H475" s="145">
        <f t="shared" ref="H475:H477" si="109">ROUND(G475*F475,2)</f>
        <v>0</v>
      </c>
      <c r="I475" s="86"/>
      <c r="J475" s="85"/>
      <c r="AL475" s="87"/>
      <c r="AM475" s="63">
        <f t="shared" si="105"/>
        <v>1</v>
      </c>
      <c r="AN475" s="63" t="str">
        <f t="shared" si="107"/>
        <v/>
      </c>
      <c r="AO475" s="63" t="e">
        <f t="shared" si="108"/>
        <v>#REF!</v>
      </c>
      <c r="AP475" s="63">
        <f t="shared" si="100"/>
        <v>0</v>
      </c>
      <c r="AQ475" s="63" t="str">
        <f t="shared" si="101"/>
        <v/>
      </c>
      <c r="AR475" s="63">
        <f t="shared" si="102"/>
        <v>0</v>
      </c>
      <c r="AS475" s="63" t="str">
        <f t="shared" si="103"/>
        <v/>
      </c>
      <c r="AT475" s="63" t="e">
        <f t="shared" si="106"/>
        <v>#REF!</v>
      </c>
    </row>
    <row r="476" spans="1:46" s="61" customFormat="1" ht="30" customHeight="1" x14ac:dyDescent="0.2">
      <c r="A476" s="141"/>
      <c r="B476" s="142" t="s">
        <v>659</v>
      </c>
      <c r="C476" s="124" t="s">
        <v>410</v>
      </c>
      <c r="D476" s="129" t="s">
        <v>199</v>
      </c>
      <c r="E476" s="125" t="s">
        <v>49</v>
      </c>
      <c r="F476" s="143">
        <v>5</v>
      </c>
      <c r="G476" s="144"/>
      <c r="H476" s="145">
        <f t="shared" si="109"/>
        <v>0</v>
      </c>
      <c r="I476" s="86"/>
      <c r="J476" s="85"/>
      <c r="AL476" s="87"/>
      <c r="AM476" s="63">
        <f t="shared" si="105"/>
        <v>1</v>
      </c>
      <c r="AN476" s="63" t="str">
        <f t="shared" si="107"/>
        <v/>
      </c>
      <c r="AO476" s="63" t="e">
        <f t="shared" si="108"/>
        <v>#REF!</v>
      </c>
      <c r="AP476" s="63">
        <f t="shared" si="100"/>
        <v>0</v>
      </c>
      <c r="AQ476" s="63" t="str">
        <f t="shared" si="101"/>
        <v/>
      </c>
      <c r="AR476" s="63">
        <f t="shared" si="102"/>
        <v>0</v>
      </c>
      <c r="AS476" s="63" t="str">
        <f t="shared" si="103"/>
        <v/>
      </c>
      <c r="AT476" s="63" t="e">
        <f t="shared" si="106"/>
        <v>#REF!</v>
      </c>
    </row>
    <row r="477" spans="1:46" s="61" customFormat="1" ht="30" customHeight="1" x14ac:dyDescent="0.2">
      <c r="A477" s="141"/>
      <c r="B477" s="142" t="s">
        <v>660</v>
      </c>
      <c r="C477" s="124" t="s">
        <v>622</v>
      </c>
      <c r="D477" s="129" t="s">
        <v>647</v>
      </c>
      <c r="E477" s="125" t="s">
        <v>623</v>
      </c>
      <c r="F477" s="143">
        <v>10</v>
      </c>
      <c r="G477" s="144"/>
      <c r="H477" s="145">
        <f t="shared" si="109"/>
        <v>0</v>
      </c>
      <c r="I477" s="86"/>
      <c r="J477" s="85"/>
      <c r="AL477" s="87"/>
      <c r="AM477" s="63">
        <f t="shared" si="105"/>
        <v>1</v>
      </c>
      <c r="AN477" s="63" t="str">
        <f t="shared" si="107"/>
        <v/>
      </c>
      <c r="AO477" s="63" t="e">
        <f t="shared" ref="AO477" si="110">IF(AM477=1,1+AO476,IF(AM477=0,AO476,IF(AM477&gt;1,AO476,0)))</f>
        <v>#REF!</v>
      </c>
      <c r="AP477" s="63">
        <f t="shared" ref="AP477" si="111">IF(AM477=2,1+AP476,IF(AM477=3,AP476,0))</f>
        <v>0</v>
      </c>
      <c r="AQ477" s="63" t="str">
        <f t="shared" ref="AQ477" si="112">IF(ISNUMBER(AP477),LOWER(ROMAN(AP477)),"")</f>
        <v/>
      </c>
      <c r="AR477" s="63">
        <f t="shared" ref="AR477" si="113">IF(AM477=3,1+AR476,0)</f>
        <v>0</v>
      </c>
      <c r="AS477" s="63" t="str">
        <f t="shared" ref="AS477" si="114">IF(AR477&gt;0,LOWER(MID("ABCDEFGHIJKLMNOPQRSTUVWXYZ",AR477,1)),"")</f>
        <v/>
      </c>
      <c r="AT477" s="63" t="e">
        <f t="shared" si="106"/>
        <v>#REF!</v>
      </c>
    </row>
    <row r="478" spans="1:46" s="17" customFormat="1" ht="30" customHeight="1" thickBot="1" x14ac:dyDescent="0.25">
      <c r="A478" s="18"/>
      <c r="B478" s="146" t="s">
        <v>222</v>
      </c>
      <c r="C478" s="267" t="str">
        <f>C377</f>
        <v>WATERFORD AVENUE - PEMBINA HIGHWAY TO LYON STREET
RECONSTRUCTION</v>
      </c>
      <c r="D478" s="279"/>
      <c r="E478" s="279"/>
      <c r="F478" s="280"/>
      <c r="G478" s="18" t="s">
        <v>17</v>
      </c>
      <c r="H478" s="18">
        <f>SUM(H379:H477)</f>
        <v>0</v>
      </c>
    </row>
    <row r="479" spans="1:46" s="17" customFormat="1" ht="50.1" customHeight="1" thickTop="1" x14ac:dyDescent="0.2">
      <c r="A479" s="15"/>
      <c r="B479" s="122" t="s">
        <v>358</v>
      </c>
      <c r="C479" s="290" t="s">
        <v>475</v>
      </c>
      <c r="D479" s="291"/>
      <c r="E479" s="291"/>
      <c r="F479" s="292"/>
      <c r="G479" s="15"/>
      <c r="H479" s="16"/>
    </row>
    <row r="480" spans="1:46" s="42" customFormat="1" ht="30" customHeight="1" x14ac:dyDescent="0.2">
      <c r="A480" s="68" t="s">
        <v>86</v>
      </c>
      <c r="B480" s="162" t="s">
        <v>359</v>
      </c>
      <c r="C480" s="163" t="s">
        <v>87</v>
      </c>
      <c r="D480" s="69" t="s">
        <v>365</v>
      </c>
      <c r="E480" s="164" t="s">
        <v>30</v>
      </c>
      <c r="F480" s="143">
        <v>280</v>
      </c>
      <c r="G480" s="144"/>
      <c r="H480" s="145">
        <f t="shared" ref="H480:H481" si="115">ROUND(G480*F480,2)</f>
        <v>0</v>
      </c>
      <c r="I480" s="70"/>
      <c r="J480" s="70"/>
      <c r="AM480" s="42">
        <f>IF(ISNUMBER(SEARCH(".",B480)),1,(IF(ISNUMBER(SEARCH("i)",B480)),2,(IF(ISNUMBER(SEARCH("v)",B480)),2,(IF(ISNUMBER(SEARCH("x)",B480)),2,(IF(ISNUMBER(SEARCH(")",B480)),3,"X")))))))))</f>
        <v>1</v>
      </c>
      <c r="AN480" s="42" t="e">
        <f>IF(ISBLANK(B480),#REF!,IF(AM480=0,B480,#REF!))</f>
        <v>#REF!</v>
      </c>
      <c r="AO480" s="42" t="e">
        <f>IF(AM480=1,1+#REF!,IF(AM480=0,#REF!,IF(AM480&gt;1,#REF!,0)))</f>
        <v>#REF!</v>
      </c>
      <c r="AP480" s="42">
        <f>IF(AM480=2,1+#REF!,IF(AM480=3,#REF!,0))</f>
        <v>0</v>
      </c>
      <c r="AQ480" s="42" t="str">
        <f t="shared" ref="AQ480:AQ526" si="116">IF(ISNUMBER(AP480),LOWER(ROMAN(AP480)),"")</f>
        <v/>
      </c>
      <c r="AR480" s="42">
        <f>IF(AM480=3,1+#REF!,0)</f>
        <v>0</v>
      </c>
      <c r="AS480" s="42" t="str">
        <f t="shared" ref="AS480:AS526" si="117">IF(AR480&gt;0,LOWER(MID("ABCDEFGHIJKLMNOPQRSTUVWXYZ",AR480,1)),"")</f>
        <v/>
      </c>
      <c r="AT480" s="42" t="e">
        <f>IF(ISBLANK(B480),"",IF(AM480=0,AN480,(IF(AM480=1,CONCATENATE(AN480,".",AO480),IF(AM480=2,AQ480&amp;")",IF(AM480=3,AS480&amp;")","?"))))))</f>
        <v>#REF!</v>
      </c>
    </row>
    <row r="481" spans="1:46" s="42" customFormat="1" ht="30" customHeight="1" x14ac:dyDescent="0.2">
      <c r="A481" s="67" t="s">
        <v>88</v>
      </c>
      <c r="B481" s="162" t="s">
        <v>592</v>
      </c>
      <c r="C481" s="163" t="s">
        <v>89</v>
      </c>
      <c r="D481" s="69" t="s">
        <v>365</v>
      </c>
      <c r="E481" s="164" t="s">
        <v>32</v>
      </c>
      <c r="F481" s="143">
        <v>455</v>
      </c>
      <c r="G481" s="144"/>
      <c r="H481" s="145">
        <f t="shared" si="115"/>
        <v>0</v>
      </c>
      <c r="I481" s="70"/>
      <c r="J481" s="70"/>
      <c r="AM481" s="42">
        <f>IF(ISNUMBER(SEARCH(".",B481)),1,(IF(ISNUMBER(SEARCH("i)",B481)),2,(IF(ISNUMBER(SEARCH("v)",B481)),2,(IF(ISNUMBER(SEARCH("x)",B481)),2,(IF(ISNUMBER(SEARCH(")",B481)),3,"X")))))))))</f>
        <v>1</v>
      </c>
      <c r="AN481" s="42" t="e">
        <f>IF(ISBLANK(B481),AN480,IF(AM481=0,B481,AN480))</f>
        <v>#REF!</v>
      </c>
      <c r="AO481" s="42" t="e">
        <f t="shared" ref="AO481:AO482" si="118">IF(AM481=1,1+AO480,IF(AM481=0,AO480,IF(AM481&gt;1,AO480,0)))</f>
        <v>#REF!</v>
      </c>
      <c r="AP481" s="42">
        <f t="shared" ref="AP481:AP523" si="119">IF(AM481=2,1+AP480,IF(AM481=3,AP480,0))</f>
        <v>0</v>
      </c>
      <c r="AQ481" s="42" t="str">
        <f t="shared" si="116"/>
        <v/>
      </c>
      <c r="AR481" s="42">
        <f t="shared" ref="AR481:AR523" si="120">IF(AM481=3,1+AR480,0)</f>
        <v>0</v>
      </c>
      <c r="AS481" s="42" t="str">
        <f t="shared" si="117"/>
        <v/>
      </c>
      <c r="AT481" s="42" t="e">
        <f>IF(ISBLANK(B481),"",IF(AM481=0,AN481,(IF(AM481=1,CONCATENATE(AN481,".",AO481),IF(AM481=2,AQ481&amp;")",IF(AM481=3,AS481&amp;")","?"))))))</f>
        <v>#REF!</v>
      </c>
    </row>
    <row r="482" spans="1:46" s="42" customFormat="1" ht="30" customHeight="1" x14ac:dyDescent="0.2">
      <c r="A482" s="67" t="s">
        <v>90</v>
      </c>
      <c r="B482" s="162" t="s">
        <v>593</v>
      </c>
      <c r="C482" s="163" t="s">
        <v>364</v>
      </c>
      <c r="D482" s="69" t="s">
        <v>365</v>
      </c>
      <c r="E482" s="164"/>
      <c r="F482" s="143"/>
      <c r="G482" s="127"/>
      <c r="H482" s="145"/>
      <c r="I482" s="70"/>
      <c r="J482" s="70"/>
      <c r="AM482" s="42">
        <f>IF(ISNUMBER(SEARCH(".",B482)),1,(IF(ISNUMBER(SEARCH("i)",B482)),2,(IF(ISNUMBER(SEARCH("v)",B482)),2,(IF(ISNUMBER(SEARCH("x)",B482)),2,(IF(ISNUMBER(SEARCH(")",B482)),3,"X")))))))))</f>
        <v>1</v>
      </c>
      <c r="AN482" s="42" t="e">
        <f>IF(ISBLANK(B482),AN481,IF(AM482=0,B482,AN481))</f>
        <v>#REF!</v>
      </c>
      <c r="AO482" s="42" t="e">
        <f t="shared" si="118"/>
        <v>#REF!</v>
      </c>
      <c r="AP482" s="42">
        <f t="shared" si="119"/>
        <v>0</v>
      </c>
      <c r="AQ482" s="42" t="str">
        <f t="shared" si="116"/>
        <v/>
      </c>
      <c r="AR482" s="42">
        <f t="shared" si="120"/>
        <v>0</v>
      </c>
      <c r="AS482" s="42" t="str">
        <f t="shared" si="117"/>
        <v/>
      </c>
      <c r="AT482" s="42" t="e">
        <f>IF(ISBLANK(B482),"",IF(AM482=0,AN482,(IF(AM482=1,CONCATENATE(AN482,".",AO482),IF(AM482=2,AQ482&amp;")",IF(AM482=3,AS482&amp;")","?"))))))</f>
        <v>#REF!</v>
      </c>
    </row>
    <row r="483" spans="1:46" s="42" customFormat="1" ht="30" customHeight="1" x14ac:dyDescent="0.2">
      <c r="A483" s="67" t="s">
        <v>428</v>
      </c>
      <c r="B483" s="165" t="s">
        <v>33</v>
      </c>
      <c r="C483" s="163" t="s">
        <v>429</v>
      </c>
      <c r="D483" s="166" t="s">
        <v>2</v>
      </c>
      <c r="E483" s="164" t="s">
        <v>34</v>
      </c>
      <c r="F483" s="143">
        <v>330</v>
      </c>
      <c r="G483" s="144"/>
      <c r="H483" s="145">
        <f t="shared" ref="H483:H484" si="121">ROUND(G483*F483,2)</f>
        <v>0</v>
      </c>
      <c r="I483" s="70"/>
      <c r="J483" s="70"/>
      <c r="AM483" s="42">
        <f>IF(ISNUMBER(SEARCH(".",B483)),1,(IF(ISNUMBER(SEARCH("i)",B483)),2,(IF(ISNUMBER(SEARCH("v)",B483)),2,(IF(ISNUMBER(SEARCH("x)",B483)),2,(IF(ISNUMBER(SEARCH(")",B483)),3,"X")))))))))</f>
        <v>2</v>
      </c>
      <c r="AN483" s="42" t="e">
        <f>IF(ISBLANK(B483),AN482,IF(AM483=0,B483,AN482))</f>
        <v>#REF!</v>
      </c>
      <c r="AO483" s="42" t="e">
        <f>IF(AM483=1,1+AO482,IF(AM483=0,AO482,IF(AM483&gt;1,AO482,0)))</f>
        <v>#REF!</v>
      </c>
      <c r="AP483" s="42">
        <f t="shared" si="119"/>
        <v>1</v>
      </c>
      <c r="AQ483" s="42" t="str">
        <f t="shared" si="116"/>
        <v>i</v>
      </c>
      <c r="AR483" s="42">
        <f t="shared" si="120"/>
        <v>0</v>
      </c>
      <c r="AS483" s="42" t="str">
        <f t="shared" si="117"/>
        <v/>
      </c>
      <c r="AT483" s="42" t="str">
        <f>IF(ISBLANK(B483),"",IF(AM483=0,AN483,(IF(AM483=1,CONCATENATE(AN483,".",AO483),IF(AM483=2,AQ483&amp;")",IF(AM483=3,AS483&amp;")","?"))))))</f>
        <v>i)</v>
      </c>
    </row>
    <row r="484" spans="1:46" s="42" customFormat="1" ht="30" customHeight="1" x14ac:dyDescent="0.2">
      <c r="A484" s="40" t="s">
        <v>510</v>
      </c>
      <c r="B484" s="128" t="s">
        <v>40</v>
      </c>
      <c r="C484" s="124" t="s">
        <v>511</v>
      </c>
      <c r="D484" s="129" t="s">
        <v>2</v>
      </c>
      <c r="E484" s="125" t="s">
        <v>34</v>
      </c>
      <c r="F484" s="130">
        <v>35</v>
      </c>
      <c r="G484" s="131"/>
      <c r="H484" s="127">
        <f t="shared" si="121"/>
        <v>0</v>
      </c>
    </row>
    <row r="485" spans="1:46" s="42" customFormat="1" ht="30" customHeight="1" x14ac:dyDescent="0.2">
      <c r="A485" s="67" t="s">
        <v>35</v>
      </c>
      <c r="B485" s="162" t="s">
        <v>594</v>
      </c>
      <c r="C485" s="163" t="s">
        <v>36</v>
      </c>
      <c r="D485" s="69" t="s">
        <v>365</v>
      </c>
      <c r="E485" s="164"/>
      <c r="F485" s="143"/>
      <c r="G485" s="127"/>
      <c r="H485" s="145"/>
      <c r="I485" s="70"/>
      <c r="J485" s="70"/>
      <c r="AM485" s="42">
        <f t="shared" ref="AM485:AM491" si="122">IF(ISNUMBER(SEARCH(".",B485)),1,(IF(ISNUMBER(SEARCH("i)",B485)),2,(IF(ISNUMBER(SEARCH("v)",B485)),2,(IF(ISNUMBER(SEARCH("x)",B485)),2,(IF(ISNUMBER(SEARCH(")",B485)),3,0)))))))))</f>
        <v>1</v>
      </c>
      <c r="AN485" s="42" t="e">
        <f>IF(ISBLANK(B485),AN483,IF(AM485=0,B485,AN483))</f>
        <v>#REF!</v>
      </c>
      <c r="AO485" s="42" t="e">
        <f>IF(AM485=1,1+AO483,IF(AM485=0,AO483,IF(AM485&gt;1,AO483,0)))</f>
        <v>#REF!</v>
      </c>
      <c r="AP485" s="42">
        <f>IF(AM485=2,1+AP483,IF(AM485=3,AP483,0))</f>
        <v>0</v>
      </c>
      <c r="AQ485" s="42" t="str">
        <f t="shared" si="116"/>
        <v/>
      </c>
      <c r="AR485" s="42">
        <f>IF(AM485=3,1+AR483,0)</f>
        <v>0</v>
      </c>
      <c r="AS485" s="42" t="str">
        <f t="shared" si="117"/>
        <v/>
      </c>
      <c r="AT485" s="42" t="e">
        <f t="shared" ref="AT485:AT491" si="123">IF(ISBLANK(B485),"",IF(AM485=0,AN485,(IF(AM485=1,CONCATENATE(AN485,".",AO485),IF(AM485=2,AQ485&amp;")",IF(AM485=3,AS485&amp;")","?"))))))</f>
        <v>#REF!</v>
      </c>
    </row>
    <row r="486" spans="1:46" s="42" customFormat="1" ht="30" customHeight="1" x14ac:dyDescent="0.2">
      <c r="A486" s="67" t="s">
        <v>366</v>
      </c>
      <c r="B486" s="165" t="s">
        <v>33</v>
      </c>
      <c r="C486" s="163" t="s">
        <v>367</v>
      </c>
      <c r="D486" s="166" t="s">
        <v>2</v>
      </c>
      <c r="E486" s="164" t="s">
        <v>30</v>
      </c>
      <c r="F486" s="143">
        <v>50</v>
      </c>
      <c r="G486" s="144"/>
      <c r="H486" s="145">
        <f t="shared" ref="H486:H489" si="124">ROUND(G486*F486,2)</f>
        <v>0</v>
      </c>
      <c r="I486" s="70"/>
      <c r="J486" s="70"/>
      <c r="AM486" s="42">
        <f t="shared" si="122"/>
        <v>2</v>
      </c>
      <c r="AN486" s="42" t="e">
        <f t="shared" ref="AN486:AN491" si="125">IF(ISBLANK(B486),AN485,IF(AM486=0,B486,AN485))</f>
        <v>#REF!</v>
      </c>
      <c r="AO486" s="42" t="e">
        <f t="shared" ref="AO486:AO523" si="126">IF(AM486=1,1+AO485,IF(AM486=0,AO485,IF(AM486&gt;1,AO485,0)))</f>
        <v>#REF!</v>
      </c>
      <c r="AP486" s="42">
        <f t="shared" si="119"/>
        <v>1</v>
      </c>
      <c r="AQ486" s="42" t="str">
        <f t="shared" si="116"/>
        <v>i</v>
      </c>
      <c r="AR486" s="42">
        <f t="shared" si="120"/>
        <v>0</v>
      </c>
      <c r="AS486" s="42" t="str">
        <f t="shared" si="117"/>
        <v/>
      </c>
      <c r="AT486" s="42" t="str">
        <f t="shared" si="123"/>
        <v>i)</v>
      </c>
    </row>
    <row r="487" spans="1:46" s="42" customFormat="1" ht="30" customHeight="1" x14ac:dyDescent="0.2">
      <c r="A487" s="68" t="s">
        <v>37</v>
      </c>
      <c r="B487" s="162" t="s">
        <v>595</v>
      </c>
      <c r="C487" s="163" t="s">
        <v>38</v>
      </c>
      <c r="D487" s="69" t="s">
        <v>365</v>
      </c>
      <c r="E487" s="164" t="s">
        <v>32</v>
      </c>
      <c r="F487" s="143">
        <v>200</v>
      </c>
      <c r="G487" s="144"/>
      <c r="H487" s="145">
        <f t="shared" si="124"/>
        <v>0</v>
      </c>
      <c r="I487" s="70"/>
      <c r="J487" s="70"/>
      <c r="AM487" s="42">
        <f t="shared" si="122"/>
        <v>1</v>
      </c>
      <c r="AN487" s="42" t="e">
        <f t="shared" si="125"/>
        <v>#REF!</v>
      </c>
      <c r="AO487" s="42" t="e">
        <f t="shared" si="126"/>
        <v>#REF!</v>
      </c>
      <c r="AP487" s="42">
        <f t="shared" si="119"/>
        <v>0</v>
      </c>
      <c r="AQ487" s="42" t="str">
        <f t="shared" si="116"/>
        <v/>
      </c>
      <c r="AR487" s="42">
        <f t="shared" si="120"/>
        <v>0</v>
      </c>
      <c r="AS487" s="42" t="str">
        <f t="shared" si="117"/>
        <v/>
      </c>
      <c r="AT487" s="42" t="e">
        <f t="shared" si="123"/>
        <v>#REF!</v>
      </c>
    </row>
    <row r="488" spans="1:46" s="42" customFormat="1" ht="30" customHeight="1" x14ac:dyDescent="0.2">
      <c r="A488" s="67" t="s">
        <v>94</v>
      </c>
      <c r="B488" s="162" t="s">
        <v>596</v>
      </c>
      <c r="C488" s="163" t="s">
        <v>430</v>
      </c>
      <c r="D488" s="69" t="s">
        <v>431</v>
      </c>
      <c r="E488" s="164"/>
      <c r="F488" s="143"/>
      <c r="G488" s="145"/>
      <c r="H488" s="145">
        <f t="shared" si="124"/>
        <v>0</v>
      </c>
      <c r="I488" s="70"/>
      <c r="J488" s="70"/>
      <c r="AM488" s="42">
        <f t="shared" si="122"/>
        <v>1</v>
      </c>
      <c r="AN488" s="42" t="e">
        <f t="shared" si="125"/>
        <v>#REF!</v>
      </c>
      <c r="AO488" s="42" t="e">
        <f t="shared" si="126"/>
        <v>#REF!</v>
      </c>
      <c r="AP488" s="42">
        <f t="shared" si="119"/>
        <v>0</v>
      </c>
      <c r="AQ488" s="42" t="str">
        <f t="shared" si="116"/>
        <v/>
      </c>
      <c r="AR488" s="42">
        <f t="shared" si="120"/>
        <v>0</v>
      </c>
      <c r="AS488" s="42" t="str">
        <f t="shared" si="117"/>
        <v/>
      </c>
      <c r="AT488" s="42" t="e">
        <f t="shared" si="123"/>
        <v>#REF!</v>
      </c>
    </row>
    <row r="489" spans="1:46" s="42" customFormat="1" ht="30" customHeight="1" x14ac:dyDescent="0.2">
      <c r="A489" s="67" t="s">
        <v>432</v>
      </c>
      <c r="B489" s="165" t="s">
        <v>33</v>
      </c>
      <c r="C489" s="163" t="s">
        <v>433</v>
      </c>
      <c r="D489" s="166" t="s">
        <v>2</v>
      </c>
      <c r="E489" s="164" t="s">
        <v>32</v>
      </c>
      <c r="F489" s="143">
        <v>455</v>
      </c>
      <c r="G489" s="144"/>
      <c r="H489" s="145">
        <f t="shared" si="124"/>
        <v>0</v>
      </c>
      <c r="AM489" s="42">
        <f t="shared" si="122"/>
        <v>2</v>
      </c>
      <c r="AN489" s="42" t="e">
        <f t="shared" si="125"/>
        <v>#REF!</v>
      </c>
      <c r="AO489" s="42" t="e">
        <f t="shared" si="126"/>
        <v>#REF!</v>
      </c>
      <c r="AP489" s="42">
        <f t="shared" si="119"/>
        <v>1</v>
      </c>
      <c r="AQ489" s="42" t="str">
        <f t="shared" si="116"/>
        <v>i</v>
      </c>
      <c r="AR489" s="42">
        <f t="shared" si="120"/>
        <v>0</v>
      </c>
      <c r="AS489" s="42" t="str">
        <f t="shared" si="117"/>
        <v/>
      </c>
      <c r="AT489" s="42" t="str">
        <f t="shared" si="123"/>
        <v>i)</v>
      </c>
    </row>
    <row r="490" spans="1:46" s="42" customFormat="1" ht="30" customHeight="1" x14ac:dyDescent="0.2">
      <c r="A490" s="67" t="s">
        <v>434</v>
      </c>
      <c r="B490" s="162" t="s">
        <v>597</v>
      </c>
      <c r="C490" s="163" t="s">
        <v>97</v>
      </c>
      <c r="D490" s="166" t="s">
        <v>435</v>
      </c>
      <c r="E490" s="164"/>
      <c r="F490" s="143"/>
      <c r="G490" s="127"/>
      <c r="H490" s="145"/>
      <c r="I490" s="70"/>
      <c r="J490" s="70"/>
      <c r="AM490" s="42">
        <f t="shared" si="122"/>
        <v>1</v>
      </c>
      <c r="AN490" s="42" t="e">
        <f t="shared" si="125"/>
        <v>#REF!</v>
      </c>
      <c r="AO490" s="42" t="e">
        <f t="shared" si="126"/>
        <v>#REF!</v>
      </c>
      <c r="AP490" s="42">
        <f t="shared" si="119"/>
        <v>0</v>
      </c>
      <c r="AQ490" s="42" t="str">
        <f t="shared" si="116"/>
        <v/>
      </c>
      <c r="AR490" s="42">
        <f t="shared" si="120"/>
        <v>0</v>
      </c>
      <c r="AS490" s="42" t="str">
        <f t="shared" si="117"/>
        <v/>
      </c>
      <c r="AT490" s="42" t="e">
        <f t="shared" si="123"/>
        <v>#REF!</v>
      </c>
    </row>
    <row r="491" spans="1:46" s="42" customFormat="1" ht="30" customHeight="1" x14ac:dyDescent="0.2">
      <c r="A491" s="67" t="s">
        <v>436</v>
      </c>
      <c r="B491" s="165" t="s">
        <v>33</v>
      </c>
      <c r="C491" s="163" t="s">
        <v>437</v>
      </c>
      <c r="D491" s="166" t="s">
        <v>2</v>
      </c>
      <c r="E491" s="164" t="s">
        <v>32</v>
      </c>
      <c r="F491" s="143">
        <v>455</v>
      </c>
      <c r="G491" s="144"/>
      <c r="H491" s="145">
        <f t="shared" ref="H491" si="127">ROUND(G491*F491,2)</f>
        <v>0</v>
      </c>
      <c r="I491" s="70"/>
      <c r="J491" s="70"/>
      <c r="AM491" s="42">
        <f t="shared" si="122"/>
        <v>2</v>
      </c>
      <c r="AN491" s="42" t="e">
        <f t="shared" si="125"/>
        <v>#REF!</v>
      </c>
      <c r="AO491" s="42" t="e">
        <f t="shared" si="126"/>
        <v>#REF!</v>
      </c>
      <c r="AP491" s="42">
        <f t="shared" si="119"/>
        <v>1</v>
      </c>
      <c r="AQ491" s="42" t="str">
        <f t="shared" si="116"/>
        <v>i</v>
      </c>
      <c r="AR491" s="42">
        <f t="shared" si="120"/>
        <v>0</v>
      </c>
      <c r="AS491" s="42" t="str">
        <f t="shared" si="117"/>
        <v/>
      </c>
      <c r="AT491" s="42" t="str">
        <f t="shared" si="123"/>
        <v>i)</v>
      </c>
    </row>
    <row r="492" spans="1:46" s="42" customFormat="1" ht="30" customHeight="1" x14ac:dyDescent="0.2">
      <c r="A492" s="43" t="s">
        <v>512</v>
      </c>
      <c r="B492" s="123" t="s">
        <v>598</v>
      </c>
      <c r="C492" s="124" t="s">
        <v>513</v>
      </c>
      <c r="D492" s="129" t="s">
        <v>514</v>
      </c>
      <c r="E492" s="125"/>
      <c r="F492" s="130"/>
      <c r="G492" s="127"/>
      <c r="H492" s="127"/>
    </row>
    <row r="493" spans="1:46" s="42" customFormat="1" ht="30" customHeight="1" x14ac:dyDescent="0.2">
      <c r="A493" s="40" t="s">
        <v>515</v>
      </c>
      <c r="B493" s="128" t="s">
        <v>33</v>
      </c>
      <c r="C493" s="124" t="s">
        <v>516</v>
      </c>
      <c r="D493" s="129" t="s">
        <v>2</v>
      </c>
      <c r="E493" s="125" t="s">
        <v>34</v>
      </c>
      <c r="F493" s="130">
        <v>15</v>
      </c>
      <c r="G493" s="131"/>
      <c r="H493" s="127">
        <f>ROUND(G493*F493,2)</f>
        <v>0</v>
      </c>
    </row>
    <row r="494" spans="1:46" s="42" customFormat="1" ht="30" customHeight="1" x14ac:dyDescent="0.2">
      <c r="A494" s="68" t="s">
        <v>439</v>
      </c>
      <c r="B494" s="162" t="s">
        <v>599</v>
      </c>
      <c r="C494" s="163" t="s">
        <v>440</v>
      </c>
      <c r="D494" s="166" t="s">
        <v>438</v>
      </c>
      <c r="E494" s="164"/>
      <c r="F494" s="143"/>
      <c r="G494" s="127"/>
      <c r="H494" s="145"/>
      <c r="AM494" s="42">
        <f>IF(ISNUMBER(SEARCH(".",B494)),1,(IF(ISNUMBER(SEARCH("i)",B494)),2,(IF(ISNUMBER(SEARCH("v)",B494)),2,(IF(ISNUMBER(SEARCH("x)",B494)),2,(IF(ISNUMBER(SEARCH(")",B494)),3,0)))))))))</f>
        <v>1</v>
      </c>
      <c r="AN494" s="42" t="e">
        <f>IF(ISBLANK(B494),#REF!,IF(AM494=0,B494,#REF!))</f>
        <v>#REF!</v>
      </c>
      <c r="AO494" s="42" t="e">
        <f>IF(AM494=1,1+#REF!,IF(AM494=0,#REF!,IF(AM494&gt;1,#REF!,0)))</f>
        <v>#REF!</v>
      </c>
      <c r="AP494" s="42">
        <f>IF(AM494=2,1+#REF!,IF(AM494=3,#REF!,0))</f>
        <v>0</v>
      </c>
      <c r="AQ494" s="42" t="str">
        <f t="shared" si="116"/>
        <v/>
      </c>
      <c r="AR494" s="42">
        <f>IF(AM494=3,1+#REF!,0)</f>
        <v>0</v>
      </c>
      <c r="AS494" s="42" t="str">
        <f t="shared" si="117"/>
        <v/>
      </c>
      <c r="AT494" s="42" t="e">
        <f>IF(ISBLANK(B494),"",IF(AM494=0,AN494,(IF(AM494=1,CONCATENATE(AN494,".",AO494),IF(AM494=2,AQ494&amp;")",IF(AM494=3,AS494&amp;")","?"))))))</f>
        <v>#REF!</v>
      </c>
    </row>
    <row r="495" spans="1:46" s="42" customFormat="1" ht="30" customHeight="1" x14ac:dyDescent="0.2">
      <c r="A495" s="67" t="s">
        <v>441</v>
      </c>
      <c r="B495" s="165" t="s">
        <v>33</v>
      </c>
      <c r="C495" s="163" t="s">
        <v>442</v>
      </c>
      <c r="D495" s="167"/>
      <c r="E495" s="164" t="s">
        <v>30</v>
      </c>
      <c r="F495" s="168">
        <v>100</v>
      </c>
      <c r="G495" s="144"/>
      <c r="H495" s="145">
        <f>ROUND(G495*F495,2)</f>
        <v>0</v>
      </c>
      <c r="AM495" s="42">
        <f>IF(ISNUMBER(SEARCH(".",B495)),1,(IF(ISNUMBER(SEARCH("i)",B495)),2,(IF(ISNUMBER(SEARCH("v)",B495)),2,(IF(ISNUMBER(SEARCH("x)",B495)),2,(IF(ISNUMBER(SEARCH(")",B495)),3,0)))))))))</f>
        <v>2</v>
      </c>
      <c r="AN495" s="42" t="e">
        <f>IF(ISBLANK(B495),AN494,IF(AM495=0,B495,AN494))</f>
        <v>#REF!</v>
      </c>
      <c r="AO495" s="42" t="e">
        <f t="shared" si="126"/>
        <v>#REF!</v>
      </c>
      <c r="AP495" s="42">
        <f t="shared" si="119"/>
        <v>1</v>
      </c>
      <c r="AQ495" s="42" t="str">
        <f t="shared" si="116"/>
        <v>i</v>
      </c>
      <c r="AR495" s="42">
        <f t="shared" si="120"/>
        <v>0</v>
      </c>
      <c r="AS495" s="42" t="str">
        <f t="shared" si="117"/>
        <v/>
      </c>
      <c r="AT495" s="42" t="str">
        <f>IF(ISBLANK(B495),"",IF(AM495=0,AN495,(IF(AM495=1,CONCATENATE(AN495,".",AO495),IF(AM495=2,AQ495&amp;")",IF(AM495=3,AS495&amp;")","?"))))))</f>
        <v>i)</v>
      </c>
    </row>
    <row r="496" spans="1:46" s="63" customFormat="1" ht="30" customHeight="1" x14ac:dyDescent="0.2">
      <c r="A496" s="5"/>
      <c r="B496" s="64" t="s">
        <v>2</v>
      </c>
      <c r="C496" s="71" t="s">
        <v>355</v>
      </c>
      <c r="D496" s="2"/>
      <c r="E496" s="1"/>
      <c r="F496" s="98"/>
      <c r="G496" s="7"/>
      <c r="H496" s="7"/>
      <c r="I496" s="72"/>
      <c r="J496" s="72"/>
      <c r="AM496" s="63">
        <f>IF(ISNUMBER(SEARCH(".",B496)),1,(IF(ISNUMBER(SEARCH("i)",B496)),2,(IF(ISNUMBER(SEARCH("v)",B496)),2,(IF(ISNUMBER(SEARCH("x)",B496)),2,(IF(ISNUMBER(SEARCH(")",B496)),3,0)))))))))</f>
        <v>0</v>
      </c>
      <c r="AN496" s="63" t="str">
        <f>IF(ISBLANK(B496),AN495,IF(AM496=0,B496,AN495))</f>
        <v/>
      </c>
      <c r="AO496" s="63" t="e">
        <f t="shared" si="126"/>
        <v>#REF!</v>
      </c>
      <c r="AP496" s="63">
        <f t="shared" si="119"/>
        <v>0</v>
      </c>
      <c r="AQ496" s="63" t="str">
        <f t="shared" si="116"/>
        <v/>
      </c>
      <c r="AR496" s="63">
        <f t="shared" si="120"/>
        <v>0</v>
      </c>
      <c r="AS496" s="63" t="str">
        <f t="shared" si="117"/>
        <v/>
      </c>
      <c r="AT496" s="63" t="str">
        <f>IF(ISBLANK(B496),"",IF(AM496=0,AN496,(IF(AM496=1,CONCATENATE(AN496,".",AO496),IF(AM496=2,AQ496&amp;")",IF(AM496=3,AS496&amp;")","?"))))))</f>
        <v/>
      </c>
    </row>
    <row r="497" spans="1:46" s="42" customFormat="1" ht="30" customHeight="1" x14ac:dyDescent="0.2">
      <c r="A497" s="73" t="s">
        <v>66</v>
      </c>
      <c r="B497" s="162" t="s">
        <v>600</v>
      </c>
      <c r="C497" s="163" t="s">
        <v>67</v>
      </c>
      <c r="D497" s="69" t="s">
        <v>365</v>
      </c>
      <c r="E497" s="164"/>
      <c r="F497" s="143"/>
      <c r="G497" s="127"/>
      <c r="H497" s="145"/>
      <c r="I497" s="70"/>
      <c r="J497" s="70"/>
      <c r="AM497" s="63">
        <f>IF(ISNUMBER(SEARCH(".",B497)),1,(IF(ISNUMBER(SEARCH("i)",B497)),2,(IF(ISNUMBER(SEARCH("v)",B497)),2,(IF(ISNUMBER(SEARCH("x)",B497)),2,(IF(ISNUMBER(SEARCH(")",B497)),3,0)))))))))</f>
        <v>1</v>
      </c>
      <c r="AN497" s="63" t="str">
        <f>IF(ISBLANK(B497),AN496,IF(AM497=0,B497,AN496))</f>
        <v/>
      </c>
      <c r="AO497" s="63" t="e">
        <f t="shared" si="126"/>
        <v>#REF!</v>
      </c>
      <c r="AP497" s="63">
        <f t="shared" si="119"/>
        <v>0</v>
      </c>
      <c r="AQ497" s="63" t="str">
        <f t="shared" si="116"/>
        <v/>
      </c>
      <c r="AR497" s="63">
        <f t="shared" si="120"/>
        <v>0</v>
      </c>
      <c r="AS497" s="63" t="str">
        <f t="shared" si="117"/>
        <v/>
      </c>
      <c r="AT497" s="63" t="e">
        <f>IF(ISBLANK(B497),"",IF(AM497=0,AN497,(IF(AM497=1,CONCATENATE(AN497,".",AO497),IF(AM497=2,AQ497&amp;")",IF(AM497=3,AS497&amp;")","?"))))))</f>
        <v>#REF!</v>
      </c>
    </row>
    <row r="498" spans="1:46" s="42" customFormat="1" ht="30" customHeight="1" x14ac:dyDescent="0.2">
      <c r="A498" s="73" t="s">
        <v>68</v>
      </c>
      <c r="B498" s="165" t="s">
        <v>33</v>
      </c>
      <c r="C498" s="163" t="s">
        <v>69</v>
      </c>
      <c r="D498" s="166" t="s">
        <v>2</v>
      </c>
      <c r="E498" s="164" t="s">
        <v>32</v>
      </c>
      <c r="F498" s="143">
        <v>440</v>
      </c>
      <c r="G498" s="144"/>
      <c r="H498" s="145">
        <f>ROUND(G498*F498,2)</f>
        <v>0</v>
      </c>
      <c r="I498" s="70"/>
      <c r="J498" s="70"/>
      <c r="AM498" s="63">
        <f>IF(ISNUMBER(SEARCH(".",B498)),1,(IF(ISNUMBER(SEARCH("i)",B498)),2,(IF(ISNUMBER(SEARCH("v)",B498)),2,(IF(ISNUMBER(SEARCH("x)",B498)),2,(IF(ISNUMBER(SEARCH(")",B498)),3,0)))))))))</f>
        <v>2</v>
      </c>
      <c r="AN498" s="63" t="str">
        <f>IF(ISBLANK(B498),AN497,IF(AM498=0,B498,AN497))</f>
        <v/>
      </c>
      <c r="AO498" s="63" t="e">
        <f t="shared" si="126"/>
        <v>#REF!</v>
      </c>
      <c r="AP498" s="63">
        <f t="shared" si="119"/>
        <v>1</v>
      </c>
      <c r="AQ498" s="63" t="str">
        <f t="shared" si="116"/>
        <v>i</v>
      </c>
      <c r="AR498" s="63">
        <f t="shared" si="120"/>
        <v>0</v>
      </c>
      <c r="AS498" s="63" t="str">
        <f t="shared" si="117"/>
        <v/>
      </c>
      <c r="AT498" s="63" t="str">
        <f>IF(ISBLANK(B498),"",IF(AM498=0,AN498,(IF(AM498=1,CONCATENATE(AN498,".",AO498),IF(AM498=2,AQ498&amp;")",IF(AM498=3,AS498&amp;")","?"))))))</f>
        <v>i)</v>
      </c>
    </row>
    <row r="499" spans="1:46" s="42" customFormat="1" ht="30" customHeight="1" x14ac:dyDescent="0.2">
      <c r="A499" s="44" t="s">
        <v>224</v>
      </c>
      <c r="B499" s="123" t="s">
        <v>601</v>
      </c>
      <c r="C499" s="124" t="s">
        <v>225</v>
      </c>
      <c r="D499" s="129" t="s">
        <v>641</v>
      </c>
      <c r="E499" s="125"/>
      <c r="F499" s="130"/>
      <c r="G499" s="127"/>
      <c r="H499" s="127"/>
    </row>
    <row r="500" spans="1:46" s="42" customFormat="1" ht="30" customHeight="1" x14ac:dyDescent="0.2">
      <c r="A500" s="44" t="s">
        <v>483</v>
      </c>
      <c r="B500" s="128" t="s">
        <v>33</v>
      </c>
      <c r="C500" s="124" t="s">
        <v>484</v>
      </c>
      <c r="D500" s="129" t="s">
        <v>2</v>
      </c>
      <c r="E500" s="125" t="s">
        <v>32</v>
      </c>
      <c r="F500" s="130">
        <v>60</v>
      </c>
      <c r="G500" s="131"/>
      <c r="H500" s="127">
        <f>ROUND(G500*F500,2)</f>
        <v>0</v>
      </c>
    </row>
    <row r="501" spans="1:46" s="42" customFormat="1" ht="30" customHeight="1" x14ac:dyDescent="0.2">
      <c r="A501" s="44" t="s">
        <v>226</v>
      </c>
      <c r="B501" s="142" t="s">
        <v>602</v>
      </c>
      <c r="C501" s="124" t="s">
        <v>227</v>
      </c>
      <c r="D501" s="129" t="s">
        <v>645</v>
      </c>
      <c r="E501" s="125"/>
      <c r="F501" s="130"/>
      <c r="G501" s="127"/>
      <c r="H501" s="127"/>
    </row>
    <row r="502" spans="1:46" s="42" customFormat="1" ht="30" customHeight="1" x14ac:dyDescent="0.2">
      <c r="A502" s="44" t="s">
        <v>466</v>
      </c>
      <c r="B502" s="128" t="s">
        <v>33</v>
      </c>
      <c r="C502" s="124" t="s">
        <v>485</v>
      </c>
      <c r="D502" s="129" t="s">
        <v>2</v>
      </c>
      <c r="E502" s="125" t="s">
        <v>32</v>
      </c>
      <c r="F502" s="130">
        <v>15</v>
      </c>
      <c r="G502" s="131"/>
      <c r="H502" s="127">
        <f t="shared" ref="H502:H504" si="128">ROUND(G502*F502,2)</f>
        <v>0</v>
      </c>
    </row>
    <row r="503" spans="1:46" s="42" customFormat="1" ht="30" customHeight="1" x14ac:dyDescent="0.2">
      <c r="A503" s="44" t="s">
        <v>520</v>
      </c>
      <c r="B503" s="128" t="s">
        <v>40</v>
      </c>
      <c r="C503" s="124" t="s">
        <v>675</v>
      </c>
      <c r="D503" s="129" t="s">
        <v>2</v>
      </c>
      <c r="E503" s="125" t="s">
        <v>32</v>
      </c>
      <c r="F503" s="130">
        <v>15</v>
      </c>
      <c r="G503" s="131"/>
      <c r="H503" s="127">
        <f t="shared" si="128"/>
        <v>0</v>
      </c>
    </row>
    <row r="504" spans="1:46" s="42" customFormat="1" ht="30" customHeight="1" x14ac:dyDescent="0.2">
      <c r="A504" s="44" t="s">
        <v>521</v>
      </c>
      <c r="B504" s="128" t="s">
        <v>50</v>
      </c>
      <c r="C504" s="124" t="s">
        <v>676</v>
      </c>
      <c r="D504" s="129" t="s">
        <v>2</v>
      </c>
      <c r="E504" s="125" t="s">
        <v>32</v>
      </c>
      <c r="F504" s="130">
        <v>10</v>
      </c>
      <c r="G504" s="131"/>
      <c r="H504" s="127">
        <f t="shared" si="128"/>
        <v>0</v>
      </c>
    </row>
    <row r="505" spans="1:46" s="42" customFormat="1" ht="30" customHeight="1" x14ac:dyDescent="0.2">
      <c r="A505" s="44" t="s">
        <v>41</v>
      </c>
      <c r="B505" s="123" t="s">
        <v>603</v>
      </c>
      <c r="C505" s="124" t="s">
        <v>42</v>
      </c>
      <c r="D505" s="129" t="s">
        <v>174</v>
      </c>
      <c r="E505" s="125"/>
      <c r="F505" s="130"/>
      <c r="G505" s="127"/>
      <c r="H505" s="127"/>
    </row>
    <row r="506" spans="1:46" s="42" customFormat="1" ht="30" customHeight="1" x14ac:dyDescent="0.2">
      <c r="A506" s="44" t="s">
        <v>43</v>
      </c>
      <c r="B506" s="147" t="s">
        <v>33</v>
      </c>
      <c r="C506" s="136" t="s">
        <v>44</v>
      </c>
      <c r="D506" s="148" t="s">
        <v>2</v>
      </c>
      <c r="E506" s="137" t="s">
        <v>39</v>
      </c>
      <c r="F506" s="211">
        <v>45</v>
      </c>
      <c r="G506" s="138"/>
      <c r="H506" s="139">
        <f>ROUND(G506*F506,2)</f>
        <v>0</v>
      </c>
    </row>
    <row r="507" spans="1:46" s="42" customFormat="1" ht="30" customHeight="1" x14ac:dyDescent="0.2">
      <c r="A507" s="73" t="s">
        <v>45</v>
      </c>
      <c r="B507" s="162" t="s">
        <v>604</v>
      </c>
      <c r="C507" s="163" t="s">
        <v>46</v>
      </c>
      <c r="D507" s="166" t="s">
        <v>174</v>
      </c>
      <c r="E507" s="164"/>
      <c r="F507" s="143"/>
      <c r="G507" s="127"/>
      <c r="H507" s="145"/>
      <c r="AM507" s="63">
        <f>IF(ISNUMBER(SEARCH(".",B507)),1,(IF(ISNUMBER(SEARCH("i)",B507)),2,(IF(ISNUMBER(SEARCH("v)",B507)),2,(IF(ISNUMBER(SEARCH("x)",B507)),2,(IF(ISNUMBER(SEARCH(")",B507)),3,0)))))))))</f>
        <v>1</v>
      </c>
      <c r="AN507" s="63" t="e">
        <f>IF(ISBLANK(B507),#REF!,IF(AM507=0,B507,#REF!))</f>
        <v>#REF!</v>
      </c>
      <c r="AO507" s="63" t="e">
        <f>IF(AM507=1,1+#REF!,IF(AM507=0,#REF!,IF(AM507&gt;1,#REF!,0)))</f>
        <v>#REF!</v>
      </c>
      <c r="AP507" s="63">
        <f>IF(AM507=2,1+#REF!,IF(AM507=3,#REF!,0))</f>
        <v>0</v>
      </c>
      <c r="AQ507" s="63" t="str">
        <f t="shared" si="116"/>
        <v/>
      </c>
      <c r="AR507" s="63">
        <f>IF(AM507=3,1+#REF!,0)</f>
        <v>0</v>
      </c>
      <c r="AS507" s="63" t="str">
        <f t="shared" si="117"/>
        <v/>
      </c>
      <c r="AT507" s="63" t="e">
        <f>IF(ISBLANK(B507),"",IF(AM507=0,AN507,(IF(AM507=1,CONCATENATE(AN507,".",AO507),IF(AM507=2,AQ507&amp;")",IF(AM507=3,AS507&amp;")","?"))))))</f>
        <v>#REF!</v>
      </c>
    </row>
    <row r="508" spans="1:46" s="42" customFormat="1" ht="30" customHeight="1" x14ac:dyDescent="0.2">
      <c r="A508" s="73" t="s">
        <v>47</v>
      </c>
      <c r="B508" s="165" t="s">
        <v>33</v>
      </c>
      <c r="C508" s="163" t="s">
        <v>48</v>
      </c>
      <c r="D508" s="166" t="s">
        <v>2</v>
      </c>
      <c r="E508" s="164" t="s">
        <v>39</v>
      </c>
      <c r="F508" s="143">
        <v>45</v>
      </c>
      <c r="G508" s="144"/>
      <c r="H508" s="145">
        <f>ROUND(G508*F508,2)</f>
        <v>0</v>
      </c>
      <c r="I508" s="70"/>
      <c r="AM508" s="63">
        <f>IF(ISNUMBER(SEARCH(".",B508)),1,(IF(ISNUMBER(SEARCH("i)",B508)),2,(IF(ISNUMBER(SEARCH("v)",B508)),2,(IF(ISNUMBER(SEARCH("x)",B508)),2,(IF(ISNUMBER(SEARCH(")",B508)),3,0)))))))))</f>
        <v>2</v>
      </c>
      <c r="AN508" s="63" t="e">
        <f>IF(ISBLANK(B508),AN507,IF(AM508=0,B508,AN507))</f>
        <v>#REF!</v>
      </c>
      <c r="AO508" s="63" t="e">
        <f t="shared" si="126"/>
        <v>#REF!</v>
      </c>
      <c r="AP508" s="63">
        <f t="shared" si="119"/>
        <v>1</v>
      </c>
      <c r="AQ508" s="63" t="str">
        <f t="shared" si="116"/>
        <v>i</v>
      </c>
      <c r="AR508" s="63">
        <f t="shared" si="120"/>
        <v>0</v>
      </c>
      <c r="AS508" s="63" t="str">
        <f t="shared" si="117"/>
        <v/>
      </c>
      <c r="AT508" s="63" t="str">
        <f>IF(ISBLANK(B508),"",IF(AM508=0,AN508,(IF(AM508=1,CONCATENATE(AN508,".",AO508),IF(AM508=2,AQ508&amp;")",IF(AM508=3,AS508&amp;")","?"))))))</f>
        <v>i)</v>
      </c>
    </row>
    <row r="509" spans="1:46" s="42" customFormat="1" ht="30" customHeight="1" x14ac:dyDescent="0.2">
      <c r="A509" s="44" t="s">
        <v>229</v>
      </c>
      <c r="B509" s="123" t="s">
        <v>605</v>
      </c>
      <c r="C509" s="124" t="s">
        <v>230</v>
      </c>
      <c r="D509" s="129" t="s">
        <v>646</v>
      </c>
      <c r="E509" s="125"/>
      <c r="F509" s="130"/>
      <c r="G509" s="127"/>
      <c r="H509" s="127"/>
    </row>
    <row r="510" spans="1:46" s="42" customFormat="1" ht="30" customHeight="1" x14ac:dyDescent="0.2">
      <c r="A510" s="44" t="s">
        <v>231</v>
      </c>
      <c r="B510" s="128" t="s">
        <v>33</v>
      </c>
      <c r="C510" s="124" t="s">
        <v>467</v>
      </c>
      <c r="D510" s="129" t="s">
        <v>232</v>
      </c>
      <c r="E510" s="125"/>
      <c r="F510" s="130"/>
      <c r="G510" s="127"/>
      <c r="H510" s="127"/>
    </row>
    <row r="511" spans="1:46" s="42" customFormat="1" ht="30" customHeight="1" x14ac:dyDescent="0.2">
      <c r="A511" s="44" t="s">
        <v>235</v>
      </c>
      <c r="B511" s="132" t="s">
        <v>104</v>
      </c>
      <c r="C511" s="124" t="s">
        <v>236</v>
      </c>
      <c r="D511" s="129"/>
      <c r="E511" s="125" t="s">
        <v>32</v>
      </c>
      <c r="F511" s="130">
        <v>110</v>
      </c>
      <c r="G511" s="131"/>
      <c r="H511" s="127">
        <f>ROUND(G511*F511,2)</f>
        <v>0</v>
      </c>
    </row>
    <row r="512" spans="1:46" s="42" customFormat="1" ht="30" customHeight="1" x14ac:dyDescent="0.2">
      <c r="A512" s="44" t="s">
        <v>229</v>
      </c>
      <c r="B512" s="123" t="s">
        <v>606</v>
      </c>
      <c r="C512" s="124" t="s">
        <v>230</v>
      </c>
      <c r="D512" s="129" t="s">
        <v>646</v>
      </c>
      <c r="E512" s="125"/>
      <c r="F512" s="130"/>
      <c r="G512" s="127"/>
      <c r="H512" s="127"/>
    </row>
    <row r="513" spans="1:46" s="42" customFormat="1" ht="30" customHeight="1" x14ac:dyDescent="0.2">
      <c r="A513" s="44" t="s">
        <v>522</v>
      </c>
      <c r="B513" s="128" t="s">
        <v>33</v>
      </c>
      <c r="C513" s="124" t="s">
        <v>629</v>
      </c>
      <c r="D513" s="129" t="s">
        <v>185</v>
      </c>
      <c r="E513" s="125" t="s">
        <v>32</v>
      </c>
      <c r="F513" s="130">
        <v>5</v>
      </c>
      <c r="G513" s="131"/>
      <c r="H513" s="127">
        <f>ROUND(G513*F513,2)</f>
        <v>0</v>
      </c>
    </row>
    <row r="514" spans="1:46" s="42" customFormat="1" ht="30" customHeight="1" x14ac:dyDescent="0.2">
      <c r="A514" s="44" t="s">
        <v>107</v>
      </c>
      <c r="B514" s="123" t="s">
        <v>607</v>
      </c>
      <c r="C514" s="124" t="s">
        <v>51</v>
      </c>
      <c r="D514" s="129" t="s">
        <v>643</v>
      </c>
      <c r="E514" s="125"/>
      <c r="F514" s="130"/>
      <c r="G514" s="127"/>
      <c r="H514" s="127"/>
    </row>
    <row r="515" spans="1:46" s="42" customFormat="1" ht="30" customHeight="1" x14ac:dyDescent="0.2">
      <c r="A515" s="44" t="s">
        <v>315</v>
      </c>
      <c r="B515" s="128" t="s">
        <v>33</v>
      </c>
      <c r="C515" s="124" t="s">
        <v>653</v>
      </c>
      <c r="D515" s="129" t="s">
        <v>316</v>
      </c>
      <c r="E515" s="125"/>
      <c r="F515" s="130"/>
      <c r="G515" s="127"/>
      <c r="H515" s="127"/>
    </row>
    <row r="516" spans="1:46" s="42" customFormat="1" ht="30" customHeight="1" x14ac:dyDescent="0.2">
      <c r="A516" s="44" t="s">
        <v>655</v>
      </c>
      <c r="B516" s="49" t="s">
        <v>104</v>
      </c>
      <c r="C516" s="50" t="s">
        <v>379</v>
      </c>
      <c r="D516" s="41"/>
      <c r="E516" s="51" t="s">
        <v>49</v>
      </c>
      <c r="F516" s="208">
        <v>125</v>
      </c>
      <c r="G516" s="131"/>
      <c r="H516" s="48">
        <f>ROUND(G516*F516,2)</f>
        <v>0</v>
      </c>
    </row>
    <row r="517" spans="1:46" s="52" customFormat="1" ht="30" customHeight="1" x14ac:dyDescent="0.2">
      <c r="A517" s="44" t="s">
        <v>177</v>
      </c>
      <c r="B517" s="128" t="s">
        <v>40</v>
      </c>
      <c r="C517" s="124" t="s">
        <v>419</v>
      </c>
      <c r="D517" s="129" t="s">
        <v>110</v>
      </c>
      <c r="E517" s="125" t="s">
        <v>49</v>
      </c>
      <c r="F517" s="130">
        <v>15</v>
      </c>
      <c r="G517" s="131"/>
      <c r="H517" s="127">
        <f t="shared" ref="H517:H521" si="129">ROUND(G517*F517,2)</f>
        <v>0</v>
      </c>
    </row>
    <row r="518" spans="1:46" s="42" customFormat="1" ht="30" customHeight="1" x14ac:dyDescent="0.2">
      <c r="A518" s="44" t="s">
        <v>178</v>
      </c>
      <c r="B518" s="123" t="s">
        <v>608</v>
      </c>
      <c r="C518" s="124" t="s">
        <v>179</v>
      </c>
      <c r="D518" s="129" t="s">
        <v>387</v>
      </c>
      <c r="E518" s="133"/>
      <c r="F518" s="130"/>
      <c r="G518" s="127"/>
      <c r="H518" s="127"/>
    </row>
    <row r="519" spans="1:46" s="42" customFormat="1" ht="30" customHeight="1" x14ac:dyDescent="0.2">
      <c r="A519" s="44" t="s">
        <v>181</v>
      </c>
      <c r="B519" s="128" t="s">
        <v>33</v>
      </c>
      <c r="C519" s="124" t="s">
        <v>70</v>
      </c>
      <c r="D519" s="129"/>
      <c r="E519" s="125"/>
      <c r="F519" s="130"/>
      <c r="G519" s="127"/>
      <c r="H519" s="127"/>
    </row>
    <row r="520" spans="1:46" s="42" customFormat="1" ht="30" customHeight="1" x14ac:dyDescent="0.2">
      <c r="A520" s="44" t="s">
        <v>182</v>
      </c>
      <c r="B520" s="132" t="s">
        <v>104</v>
      </c>
      <c r="C520" s="124" t="s">
        <v>122</v>
      </c>
      <c r="D520" s="129"/>
      <c r="E520" s="125" t="s">
        <v>34</v>
      </c>
      <c r="F520" s="130">
        <v>30</v>
      </c>
      <c r="G520" s="131"/>
      <c r="H520" s="127">
        <f>ROUND(G520*F520,2)</f>
        <v>0</v>
      </c>
    </row>
    <row r="521" spans="1:46" s="42" customFormat="1" ht="30" customHeight="1" x14ac:dyDescent="0.2">
      <c r="A521" s="44" t="s">
        <v>115</v>
      </c>
      <c r="B521" s="123" t="s">
        <v>609</v>
      </c>
      <c r="C521" s="124" t="s">
        <v>117</v>
      </c>
      <c r="D521" s="129" t="s">
        <v>184</v>
      </c>
      <c r="E521" s="125" t="s">
        <v>39</v>
      </c>
      <c r="F521" s="157">
        <v>2</v>
      </c>
      <c r="G521" s="131"/>
      <c r="H521" s="127">
        <f t="shared" si="129"/>
        <v>0</v>
      </c>
    </row>
    <row r="522" spans="1:46" s="63" customFormat="1" ht="30" customHeight="1" x14ac:dyDescent="0.2">
      <c r="A522" s="5"/>
      <c r="B522" s="74" t="s">
        <v>2</v>
      </c>
      <c r="C522" s="71" t="s">
        <v>20</v>
      </c>
      <c r="D522" s="2"/>
      <c r="E522" s="66"/>
      <c r="F522" s="98"/>
      <c r="G522" s="5"/>
      <c r="H522" s="7"/>
      <c r="I522" s="72"/>
      <c r="J522" s="72"/>
      <c r="AM522" s="63">
        <f>IF(ISNUMBER(SEARCH(".",B522)),1,(IF(ISNUMBER(SEARCH("i)",B522)),2,(IF(ISNUMBER(SEARCH("v)",B522)),2,(IF(ISNUMBER(SEARCH("x)",B522)),2,(IF(ISNUMBER(SEARCH(")",B522)),3,0)))))))))</f>
        <v>0</v>
      </c>
      <c r="AN522" s="63" t="str">
        <f>IF(ISBLANK(B522),#REF!,IF(AM522=0,B522,#REF!))</f>
        <v/>
      </c>
      <c r="AO522" s="63" t="e">
        <f>IF(AM522=1,1+#REF!,IF(AM522=0,#REF!,IF(AM522&gt;1,#REF!,0)))</f>
        <v>#REF!</v>
      </c>
      <c r="AP522" s="63">
        <f>IF(AM522=2,1+#REF!,IF(AM522=3,#REF!,0))</f>
        <v>0</v>
      </c>
      <c r="AQ522" s="63" t="str">
        <f t="shared" si="116"/>
        <v/>
      </c>
      <c r="AR522" s="63">
        <f>IF(AM522=3,1+#REF!,0)</f>
        <v>0</v>
      </c>
      <c r="AS522" s="63" t="str">
        <f t="shared" si="117"/>
        <v/>
      </c>
      <c r="AT522" s="63" t="str">
        <f>IF(ISBLANK(B522),"",IF(AM522=0,AN522,(IF(AM522=1,CONCATENATE(AN522,".",AO522),IF(AM522=2,AQ522&amp;")",IF(AM522=3,AS522&amp;")","?"))))))</f>
        <v/>
      </c>
    </row>
    <row r="523" spans="1:46" s="42" customFormat="1" ht="30" x14ac:dyDescent="0.2">
      <c r="A523" s="68" t="s">
        <v>52</v>
      </c>
      <c r="B523" s="162" t="s">
        <v>610</v>
      </c>
      <c r="C523" s="163" t="s">
        <v>53</v>
      </c>
      <c r="D523" s="166" t="s">
        <v>189</v>
      </c>
      <c r="E523" s="164"/>
      <c r="F523" s="214"/>
      <c r="G523" s="127"/>
      <c r="H523" s="169"/>
      <c r="I523" s="70"/>
      <c r="J523" s="70"/>
      <c r="AM523" s="63">
        <f>IF(ISNUMBER(SEARCH(".",B523)),1,(IF(ISNUMBER(SEARCH("i)",B523)),2,(IF(ISNUMBER(SEARCH("v)",B523)),2,(IF(ISNUMBER(SEARCH("x)",B523)),2,(IF(ISNUMBER(SEARCH(")",B523)),3,0)))))))))</f>
        <v>1</v>
      </c>
      <c r="AN523" s="63" t="str">
        <f>IF(ISBLANK(B523),AN522,IF(AM523=0,B523,AN522))</f>
        <v/>
      </c>
      <c r="AO523" s="63" t="e">
        <f t="shared" si="126"/>
        <v>#REF!</v>
      </c>
      <c r="AP523" s="63">
        <f t="shared" si="119"/>
        <v>0</v>
      </c>
      <c r="AQ523" s="63" t="str">
        <f t="shared" si="116"/>
        <v/>
      </c>
      <c r="AR523" s="63">
        <f t="shared" si="120"/>
        <v>0</v>
      </c>
      <c r="AS523" s="63" t="str">
        <f t="shared" si="117"/>
        <v/>
      </c>
      <c r="AT523" s="63" t="e">
        <f>IF(ISBLANK(B523),"",IF(AM523=0,AN523,(IF(AM523=1,CONCATENATE(AN523,".",AO523),IF(AM523=2,AQ523&amp;")",IF(AM523=3,AS523&amp;")","?"))))))</f>
        <v>#REF!</v>
      </c>
    </row>
    <row r="524" spans="1:46" s="42" customFormat="1" ht="45" x14ac:dyDescent="0.2">
      <c r="A524" s="43" t="s">
        <v>518</v>
      </c>
      <c r="B524" s="128" t="s">
        <v>33</v>
      </c>
      <c r="C524" s="124" t="s">
        <v>519</v>
      </c>
      <c r="D524" s="129"/>
      <c r="E524" s="125" t="s">
        <v>32</v>
      </c>
      <c r="F524" s="157">
        <v>445</v>
      </c>
      <c r="G524" s="131"/>
      <c r="H524" s="127">
        <f t="shared" ref="H524" si="130">ROUND(G524*F524,2)</f>
        <v>0</v>
      </c>
    </row>
    <row r="525" spans="1:46" s="42" customFormat="1" ht="30" customHeight="1" x14ac:dyDescent="0.2">
      <c r="A525" s="68" t="s">
        <v>54</v>
      </c>
      <c r="B525" s="162" t="s">
        <v>611</v>
      </c>
      <c r="C525" s="163" t="s">
        <v>55</v>
      </c>
      <c r="D525" s="166" t="s">
        <v>189</v>
      </c>
      <c r="E525" s="164"/>
      <c r="F525" s="214"/>
      <c r="G525" s="127"/>
      <c r="H525" s="169"/>
      <c r="I525" s="70"/>
      <c r="J525" s="70"/>
      <c r="AM525" s="63">
        <f t="shared" ref="AM525:AM533" si="131">IF(ISNUMBER(SEARCH(".",B525)),1,(IF(ISNUMBER(SEARCH("i)",B525)),2,(IF(ISNUMBER(SEARCH("v)",B525)),2,(IF(ISNUMBER(SEARCH("x)",B525)),2,(IF(ISNUMBER(SEARCH(")",B525)),3,0)))))))))</f>
        <v>1</v>
      </c>
      <c r="AN525" s="63" t="str">
        <f>IF(ISBLANK(B525),AN523,IF(AM525=0,B525,AN523))</f>
        <v/>
      </c>
      <c r="AO525" s="63" t="e">
        <f>IF(AM525=1,1+AO523,IF(AM525=0,AO523,IF(AM525&gt;1,AO523,0)))</f>
        <v>#REF!</v>
      </c>
      <c r="AP525" s="63">
        <f>IF(AM525=2,1+AP523,IF(AM525=3,AP523,0))</f>
        <v>0</v>
      </c>
      <c r="AQ525" s="63" t="str">
        <f t="shared" si="116"/>
        <v/>
      </c>
      <c r="AR525" s="63">
        <f>IF(AM525=3,1+AR523,0)</f>
        <v>0</v>
      </c>
      <c r="AS525" s="63" t="str">
        <f t="shared" si="117"/>
        <v/>
      </c>
      <c r="AT525" s="63" t="e">
        <f t="shared" ref="AT525:AT533" si="132">IF(ISBLANK(B525),"",IF(AM525=0,AN525,(IF(AM525=1,CONCATENATE(AN525,".",AO525),IF(AM525=2,AQ525&amp;")",IF(AM525=3,AS525&amp;")","?"))))))</f>
        <v>#REF!</v>
      </c>
    </row>
    <row r="526" spans="1:46" s="42" customFormat="1" ht="30" customHeight="1" x14ac:dyDescent="0.2">
      <c r="A526" s="68"/>
      <c r="B526" s="165" t="s">
        <v>33</v>
      </c>
      <c r="C526" s="163" t="s">
        <v>517</v>
      </c>
      <c r="D526" s="166" t="s">
        <v>444</v>
      </c>
      <c r="E526" s="164" t="s">
        <v>49</v>
      </c>
      <c r="F526" s="143">
        <v>20</v>
      </c>
      <c r="G526" s="144"/>
      <c r="H526" s="145">
        <f>ROUND(G526*F526,2)</f>
        <v>0</v>
      </c>
      <c r="I526" s="70"/>
      <c r="J526" s="70"/>
      <c r="AM526" s="63">
        <f t="shared" si="131"/>
        <v>2</v>
      </c>
      <c r="AN526" s="63" t="e">
        <f>IF(ISBLANK(B526),#REF!,IF(AM526=0,B526,#REF!))</f>
        <v>#REF!</v>
      </c>
      <c r="AO526" s="63" t="e">
        <f>IF(AM526=1,1+#REF!,IF(AM526=0,#REF!,IF(AM526&gt;1,#REF!,0)))</f>
        <v>#REF!</v>
      </c>
      <c r="AP526" s="63" t="e">
        <f>IF(AM526=2,1+#REF!,IF(AM526=3,#REF!,0))</f>
        <v>#REF!</v>
      </c>
      <c r="AQ526" s="63" t="str">
        <f t="shared" si="116"/>
        <v/>
      </c>
      <c r="AR526" s="63">
        <f>IF(AM526=3,1+#REF!,0)</f>
        <v>0</v>
      </c>
      <c r="AS526" s="63" t="str">
        <f t="shared" si="117"/>
        <v/>
      </c>
      <c r="AT526" s="63" t="str">
        <f t="shared" si="132"/>
        <v>)</v>
      </c>
    </row>
    <row r="527" spans="1:46" s="63" customFormat="1" ht="30" customHeight="1" x14ac:dyDescent="0.2">
      <c r="A527" s="5"/>
      <c r="B527" s="78" t="s">
        <v>2</v>
      </c>
      <c r="C527" s="71" t="s">
        <v>22</v>
      </c>
      <c r="D527" s="2"/>
      <c r="E527" s="75"/>
      <c r="F527" s="98"/>
      <c r="G527" s="7"/>
      <c r="H527" s="7"/>
      <c r="I527" s="72"/>
      <c r="J527" s="72"/>
      <c r="AM527" s="63">
        <f t="shared" si="131"/>
        <v>0</v>
      </c>
      <c r="AN527" s="63" t="str">
        <f>IF(ISBLANK(B527),#REF!,IF(AM527=0,B527,#REF!))</f>
        <v/>
      </c>
      <c r="AO527" s="63" t="e">
        <f>IF(AM527=1,1+#REF!,IF(AM527=0,#REF!,IF(AM527&gt;1,#REF!,0)))</f>
        <v>#REF!</v>
      </c>
      <c r="AP527" s="63">
        <f>IF(AM527=2,1+#REF!,IF(AM527=3,#REF!,0))</f>
        <v>0</v>
      </c>
      <c r="AQ527" s="63" t="str">
        <f t="shared" ref="AQ527:AQ533" si="133">IF(ISNUMBER(AP527),LOWER(ROMAN(AP527)),"")</f>
        <v/>
      </c>
      <c r="AR527" s="63">
        <f>IF(AM527=3,1+#REF!,0)</f>
        <v>0</v>
      </c>
      <c r="AS527" s="63" t="str">
        <f t="shared" ref="AS527:AS533" si="134">IF(AR527&gt;0,LOWER(MID("ABCDEFGHIJKLMNOPQRSTUVWXYZ",AR527,1)),"")</f>
        <v/>
      </c>
      <c r="AT527" s="63" t="str">
        <f t="shared" si="132"/>
        <v/>
      </c>
    </row>
    <row r="528" spans="1:46" s="42" customFormat="1" ht="30" customHeight="1" x14ac:dyDescent="0.2">
      <c r="A528" s="68" t="s">
        <v>58</v>
      </c>
      <c r="B528" s="162" t="s">
        <v>612</v>
      </c>
      <c r="C528" s="76" t="s">
        <v>252</v>
      </c>
      <c r="D528" s="79" t="s">
        <v>253</v>
      </c>
      <c r="E528" s="164" t="s">
        <v>39</v>
      </c>
      <c r="F528" s="143">
        <v>1</v>
      </c>
      <c r="G528" s="144"/>
      <c r="H528" s="145">
        <f>ROUND(G528*F528,2)</f>
        <v>0</v>
      </c>
      <c r="I528" s="70"/>
      <c r="J528" s="70"/>
      <c r="AM528" s="63">
        <f t="shared" si="131"/>
        <v>1</v>
      </c>
      <c r="AN528" s="63" t="str">
        <f>IF(ISBLANK(B528),AN527,IF(AM528=0,B528,AN527))</f>
        <v/>
      </c>
      <c r="AO528" s="63" t="e">
        <f t="shared" ref="AO528:AO533" si="135">IF(AM528=1,1+AO527,IF(AM528=0,AO527,IF(AM528&gt;1,AO527,0)))</f>
        <v>#REF!</v>
      </c>
      <c r="AP528" s="63">
        <f t="shared" ref="AP528:AP533" si="136">IF(AM528=2,1+AP527,IF(AM528=3,AP527,0))</f>
        <v>0</v>
      </c>
      <c r="AQ528" s="63" t="str">
        <f t="shared" si="133"/>
        <v/>
      </c>
      <c r="AR528" s="63">
        <f t="shared" ref="AR528:AR533" si="137">IF(AM528=3,1+AR527,0)</f>
        <v>0</v>
      </c>
      <c r="AS528" s="63" t="str">
        <f t="shared" si="134"/>
        <v/>
      </c>
      <c r="AT528" s="63" t="e">
        <f t="shared" si="132"/>
        <v>#REF!</v>
      </c>
    </row>
    <row r="529" spans="1:46" s="42" customFormat="1" ht="30" customHeight="1" x14ac:dyDescent="0.2">
      <c r="A529" s="68" t="s">
        <v>73</v>
      </c>
      <c r="B529" s="162" t="s">
        <v>613</v>
      </c>
      <c r="C529" s="163" t="s">
        <v>83</v>
      </c>
      <c r="D529" s="79" t="s">
        <v>253</v>
      </c>
      <c r="E529" s="164" t="s">
        <v>39</v>
      </c>
      <c r="F529" s="143">
        <v>3</v>
      </c>
      <c r="G529" s="144"/>
      <c r="H529" s="145">
        <f t="shared" ref="H529:H530" si="138">ROUND(G529*F529,2)</f>
        <v>0</v>
      </c>
      <c r="I529" s="70"/>
      <c r="J529" s="70"/>
      <c r="AM529" s="63">
        <f t="shared" si="131"/>
        <v>1</v>
      </c>
      <c r="AN529" s="63" t="str">
        <f>IF(ISBLANK(B529),AN528,IF(AM529=0,B529,AN528))</f>
        <v/>
      </c>
      <c r="AO529" s="63" t="e">
        <f t="shared" si="135"/>
        <v>#REF!</v>
      </c>
      <c r="AP529" s="63">
        <f t="shared" si="136"/>
        <v>0</v>
      </c>
      <c r="AQ529" s="63" t="str">
        <f t="shared" si="133"/>
        <v/>
      </c>
      <c r="AR529" s="63">
        <f t="shared" si="137"/>
        <v>0</v>
      </c>
      <c r="AS529" s="63" t="str">
        <f t="shared" si="134"/>
        <v/>
      </c>
      <c r="AT529" s="63" t="e">
        <f t="shared" si="132"/>
        <v>#REF!</v>
      </c>
    </row>
    <row r="530" spans="1:46" s="42" customFormat="1" ht="30" customHeight="1" x14ac:dyDescent="0.2">
      <c r="A530" s="68" t="s">
        <v>74</v>
      </c>
      <c r="B530" s="162" t="s">
        <v>614</v>
      </c>
      <c r="C530" s="163" t="s">
        <v>84</v>
      </c>
      <c r="D530" s="79" t="s">
        <v>253</v>
      </c>
      <c r="E530" s="164" t="s">
        <v>39</v>
      </c>
      <c r="F530" s="143">
        <v>1</v>
      </c>
      <c r="G530" s="144"/>
      <c r="H530" s="145">
        <f t="shared" si="138"/>
        <v>0</v>
      </c>
      <c r="I530" s="70"/>
      <c r="J530" s="70"/>
      <c r="AM530" s="63">
        <f t="shared" si="131"/>
        <v>1</v>
      </c>
      <c r="AN530" s="63" t="str">
        <f>IF(ISBLANK(B530),AN529,IF(AM530=0,B530,AN529))</f>
        <v/>
      </c>
      <c r="AO530" s="63" t="e">
        <f t="shared" si="135"/>
        <v>#REF!</v>
      </c>
      <c r="AP530" s="63">
        <f t="shared" si="136"/>
        <v>0</v>
      </c>
      <c r="AQ530" s="63" t="str">
        <f t="shared" si="133"/>
        <v/>
      </c>
      <c r="AR530" s="63">
        <f t="shared" si="137"/>
        <v>0</v>
      </c>
      <c r="AS530" s="63" t="str">
        <f t="shared" si="134"/>
        <v/>
      </c>
      <c r="AT530" s="63" t="e">
        <f t="shared" si="132"/>
        <v>#REF!</v>
      </c>
    </row>
    <row r="531" spans="1:46" s="63" customFormat="1" ht="30" customHeight="1" x14ac:dyDescent="0.2">
      <c r="A531" s="5"/>
      <c r="B531" s="64" t="s">
        <v>2</v>
      </c>
      <c r="C531" s="71" t="s">
        <v>23</v>
      </c>
      <c r="D531" s="2"/>
      <c r="E531" s="1"/>
      <c r="F531" s="98"/>
      <c r="G531" s="7"/>
      <c r="H531" s="7"/>
      <c r="I531" s="72"/>
      <c r="J531" s="72"/>
      <c r="AM531" s="63">
        <f t="shared" si="131"/>
        <v>0</v>
      </c>
      <c r="AN531" s="63" t="str">
        <f>IF(ISBLANK(B531),#REF!,IF(AM531=0,B531,#REF!))</f>
        <v/>
      </c>
      <c r="AO531" s="63" t="e">
        <f>IF(AM531=1,1+#REF!,IF(AM531=0,#REF!,IF(AM531&gt;1,#REF!,0)))</f>
        <v>#REF!</v>
      </c>
      <c r="AP531" s="63">
        <f>IF(AM531=2,1+#REF!,IF(AM531=3,#REF!,0))</f>
        <v>0</v>
      </c>
      <c r="AQ531" s="63" t="str">
        <f t="shared" si="133"/>
        <v/>
      </c>
      <c r="AR531" s="63">
        <f>IF(AM531=3,1+#REF!,0)</f>
        <v>0</v>
      </c>
      <c r="AS531" s="63" t="str">
        <f t="shared" si="134"/>
        <v/>
      </c>
      <c r="AT531" s="63" t="str">
        <f t="shared" si="132"/>
        <v/>
      </c>
    </row>
    <row r="532" spans="1:46" s="42" customFormat="1" ht="30" customHeight="1" x14ac:dyDescent="0.2">
      <c r="A532" s="73" t="s">
        <v>62</v>
      </c>
      <c r="B532" s="162" t="s">
        <v>615</v>
      </c>
      <c r="C532" s="163" t="s">
        <v>63</v>
      </c>
      <c r="D532" s="166" t="s">
        <v>152</v>
      </c>
      <c r="E532" s="164"/>
      <c r="F532" s="143"/>
      <c r="G532" s="127"/>
      <c r="H532" s="145"/>
      <c r="I532" s="70"/>
      <c r="J532" s="70"/>
      <c r="AM532" s="63">
        <f t="shared" si="131"/>
        <v>1</v>
      </c>
      <c r="AN532" s="63" t="str">
        <f>IF(ISBLANK(B532),AN531,IF(AM532=0,B532,AN531))</f>
        <v/>
      </c>
      <c r="AO532" s="63" t="e">
        <f t="shared" si="135"/>
        <v>#REF!</v>
      </c>
      <c r="AP532" s="63">
        <f t="shared" si="136"/>
        <v>0</v>
      </c>
      <c r="AQ532" s="63" t="str">
        <f t="shared" si="133"/>
        <v/>
      </c>
      <c r="AR532" s="63">
        <f t="shared" si="137"/>
        <v>0</v>
      </c>
      <c r="AS532" s="63" t="str">
        <f t="shared" si="134"/>
        <v/>
      </c>
      <c r="AT532" s="63" t="e">
        <f t="shared" si="132"/>
        <v>#REF!</v>
      </c>
    </row>
    <row r="533" spans="1:46" s="42" customFormat="1" ht="30" customHeight="1" x14ac:dyDescent="0.2">
      <c r="A533" s="73" t="s">
        <v>153</v>
      </c>
      <c r="B533" s="165" t="s">
        <v>33</v>
      </c>
      <c r="C533" s="163" t="s">
        <v>154</v>
      </c>
      <c r="D533" s="166"/>
      <c r="E533" s="164" t="s">
        <v>32</v>
      </c>
      <c r="F533" s="143">
        <v>200</v>
      </c>
      <c r="G533" s="144"/>
      <c r="H533" s="145">
        <f>ROUND(G533*F533,2)</f>
        <v>0</v>
      </c>
      <c r="I533" s="70"/>
      <c r="J533" s="70"/>
      <c r="AM533" s="63">
        <f t="shared" si="131"/>
        <v>2</v>
      </c>
      <c r="AN533" s="63" t="str">
        <f>IF(ISBLANK(B533),AN532,IF(AM533=0,B533,AN532))</f>
        <v/>
      </c>
      <c r="AO533" s="63" t="e">
        <f t="shared" si="135"/>
        <v>#REF!</v>
      </c>
      <c r="AP533" s="63">
        <f t="shared" si="136"/>
        <v>1</v>
      </c>
      <c r="AQ533" s="63" t="str">
        <f t="shared" si="133"/>
        <v>i</v>
      </c>
      <c r="AR533" s="63">
        <f t="shared" si="137"/>
        <v>0</v>
      </c>
      <c r="AS533" s="63" t="str">
        <f t="shared" si="134"/>
        <v/>
      </c>
      <c r="AT533" s="63" t="str">
        <f t="shared" si="132"/>
        <v>i)</v>
      </c>
    </row>
    <row r="534" spans="1:46" s="17" customFormat="1" ht="30" customHeight="1" thickBot="1" x14ac:dyDescent="0.25">
      <c r="A534" s="18"/>
      <c r="B534" s="146" t="s">
        <v>358</v>
      </c>
      <c r="C534" s="267" t="str">
        <f>C479</f>
        <v>JARVIS AVENUE/DUFFERIN AVENUE ALLEY BOUNDED BY JARVIS AV./DUFFERIN AV./POWERS ST./SALTER ST.
RECONSTRUCTION</v>
      </c>
      <c r="D534" s="268"/>
      <c r="E534" s="268"/>
      <c r="F534" s="269"/>
      <c r="G534" s="18" t="s">
        <v>17</v>
      </c>
      <c r="H534" s="18">
        <f>SUM(H480:H533)</f>
        <v>0</v>
      </c>
    </row>
    <row r="535" spans="1:46" s="17" customFormat="1" ht="30" customHeight="1" thickTop="1" x14ac:dyDescent="0.2">
      <c r="A535" s="232"/>
      <c r="B535" s="233" t="s">
        <v>497</v>
      </c>
      <c r="C535" s="270" t="s">
        <v>207</v>
      </c>
      <c r="D535" s="271"/>
      <c r="E535" s="271"/>
      <c r="F535" s="272"/>
      <c r="G535" s="232"/>
      <c r="H535" s="234"/>
    </row>
    <row r="536" spans="1:46" ht="45" customHeight="1" x14ac:dyDescent="0.2">
      <c r="A536" s="235"/>
      <c r="B536" s="236" t="s">
        <v>2</v>
      </c>
      <c r="C536" s="237" t="s">
        <v>487</v>
      </c>
      <c r="D536" s="238"/>
      <c r="E536" s="239" t="s">
        <v>2</v>
      </c>
      <c r="F536" s="239" t="s">
        <v>2</v>
      </c>
      <c r="G536" s="235" t="s">
        <v>2</v>
      </c>
      <c r="H536" s="240"/>
    </row>
    <row r="537" spans="1:46" s="42" customFormat="1" ht="30" customHeight="1" x14ac:dyDescent="0.2">
      <c r="A537" s="241" t="s">
        <v>208</v>
      </c>
      <c r="B537" s="242" t="s">
        <v>505</v>
      </c>
      <c r="C537" s="243" t="s">
        <v>209</v>
      </c>
      <c r="D537" s="244" t="s">
        <v>128</v>
      </c>
      <c r="E537" s="245"/>
      <c r="F537" s="246"/>
      <c r="G537" s="247"/>
      <c r="H537" s="248"/>
    </row>
    <row r="538" spans="1:46" s="42" customFormat="1" ht="30" customHeight="1" x14ac:dyDescent="0.2">
      <c r="A538" s="241" t="s">
        <v>340</v>
      </c>
      <c r="B538" s="249" t="s">
        <v>33</v>
      </c>
      <c r="C538" s="243" t="s">
        <v>341</v>
      </c>
      <c r="D538" s="244"/>
      <c r="E538" s="245"/>
      <c r="F538" s="246"/>
      <c r="G538" s="247"/>
      <c r="H538" s="248"/>
    </row>
    <row r="539" spans="1:46" s="42" customFormat="1" ht="30" customHeight="1" x14ac:dyDescent="0.2">
      <c r="A539" s="241" t="s">
        <v>342</v>
      </c>
      <c r="B539" s="250" t="s">
        <v>104</v>
      </c>
      <c r="C539" s="243" t="s">
        <v>210</v>
      </c>
      <c r="D539" s="244"/>
      <c r="E539" s="245" t="s">
        <v>39</v>
      </c>
      <c r="F539" s="251">
        <v>1</v>
      </c>
      <c r="G539" s="252"/>
      <c r="H539" s="247">
        <f>ROUND(G539*F539,2)</f>
        <v>0</v>
      </c>
    </row>
    <row r="540" spans="1:46" ht="45" customHeight="1" x14ac:dyDescent="0.2">
      <c r="A540" s="235"/>
      <c r="B540" s="236"/>
      <c r="C540" s="237" t="s">
        <v>488</v>
      </c>
      <c r="D540" s="238"/>
      <c r="E540" s="253"/>
      <c r="F540" s="254"/>
      <c r="G540" s="235"/>
      <c r="H540" s="240"/>
    </row>
    <row r="541" spans="1:46" s="42" customFormat="1" ht="30" customHeight="1" x14ac:dyDescent="0.2">
      <c r="A541" s="241" t="s">
        <v>208</v>
      </c>
      <c r="B541" s="242" t="s">
        <v>506</v>
      </c>
      <c r="C541" s="243" t="s">
        <v>209</v>
      </c>
      <c r="D541" s="244" t="s">
        <v>128</v>
      </c>
      <c r="E541" s="245"/>
      <c r="F541" s="246"/>
      <c r="G541" s="247"/>
      <c r="H541" s="248"/>
    </row>
    <row r="542" spans="1:46" s="42" customFormat="1" ht="30" customHeight="1" x14ac:dyDescent="0.2">
      <c r="A542" s="241" t="s">
        <v>490</v>
      </c>
      <c r="B542" s="249" t="s">
        <v>33</v>
      </c>
      <c r="C542" s="243" t="s">
        <v>491</v>
      </c>
      <c r="D542" s="244"/>
      <c r="E542" s="245"/>
      <c r="F542" s="251"/>
      <c r="G542" s="247"/>
      <c r="H542" s="248"/>
    </row>
    <row r="543" spans="1:46" s="42" customFormat="1" ht="30" customHeight="1" x14ac:dyDescent="0.2">
      <c r="A543" s="241" t="s">
        <v>492</v>
      </c>
      <c r="B543" s="250" t="s">
        <v>104</v>
      </c>
      <c r="C543" s="243" t="s">
        <v>210</v>
      </c>
      <c r="D543" s="244"/>
      <c r="E543" s="245" t="s">
        <v>39</v>
      </c>
      <c r="F543" s="251">
        <v>1</v>
      </c>
      <c r="G543" s="252"/>
      <c r="H543" s="247">
        <f>ROUND(G543*F543,2)</f>
        <v>0</v>
      </c>
    </row>
    <row r="544" spans="1:46" ht="45" customHeight="1" x14ac:dyDescent="0.2">
      <c r="A544" s="235"/>
      <c r="B544" s="255"/>
      <c r="C544" s="237" t="s">
        <v>489</v>
      </c>
      <c r="D544" s="238"/>
      <c r="E544" s="256"/>
      <c r="F544" s="254"/>
      <c r="G544" s="235"/>
      <c r="H544" s="240"/>
    </row>
    <row r="545" spans="1:8" s="42" customFormat="1" ht="30" customHeight="1" x14ac:dyDescent="0.2">
      <c r="A545" s="241" t="s">
        <v>208</v>
      </c>
      <c r="B545" s="242" t="s">
        <v>674</v>
      </c>
      <c r="C545" s="243" t="s">
        <v>209</v>
      </c>
      <c r="D545" s="244" t="s">
        <v>128</v>
      </c>
      <c r="E545" s="245"/>
      <c r="F545" s="246"/>
      <c r="G545" s="247"/>
      <c r="H545" s="248"/>
    </row>
    <row r="546" spans="1:8" s="42" customFormat="1" ht="30" customHeight="1" x14ac:dyDescent="0.2">
      <c r="A546" s="241" t="s">
        <v>490</v>
      </c>
      <c r="B546" s="249" t="s">
        <v>33</v>
      </c>
      <c r="C546" s="243" t="s">
        <v>491</v>
      </c>
      <c r="D546" s="244"/>
      <c r="E546" s="245"/>
      <c r="F546" s="251"/>
      <c r="G546" s="247"/>
      <c r="H546" s="248"/>
    </row>
    <row r="547" spans="1:8" s="42" customFormat="1" ht="30" customHeight="1" x14ac:dyDescent="0.2">
      <c r="A547" s="241" t="s">
        <v>492</v>
      </c>
      <c r="B547" s="250" t="s">
        <v>104</v>
      </c>
      <c r="C547" s="243" t="s">
        <v>210</v>
      </c>
      <c r="D547" s="244"/>
      <c r="E547" s="245" t="s">
        <v>39</v>
      </c>
      <c r="F547" s="251">
        <v>1</v>
      </c>
      <c r="G547" s="252"/>
      <c r="H547" s="247">
        <f>ROUND(G547*F547,2)</f>
        <v>0</v>
      </c>
    </row>
    <row r="548" spans="1:8" s="42" customFormat="1" ht="30" customHeight="1" x14ac:dyDescent="0.2">
      <c r="A548" s="241" t="s">
        <v>343</v>
      </c>
      <c r="B548" s="242" t="s">
        <v>677</v>
      </c>
      <c r="C548" s="243" t="s">
        <v>344</v>
      </c>
      <c r="D548" s="244" t="s">
        <v>128</v>
      </c>
      <c r="E548" s="245"/>
      <c r="F548" s="251"/>
      <c r="G548" s="247"/>
      <c r="H548" s="248"/>
    </row>
    <row r="549" spans="1:8" s="42" customFormat="1" ht="30" customHeight="1" x14ac:dyDescent="0.2">
      <c r="A549" s="241" t="s">
        <v>494</v>
      </c>
      <c r="B549" s="249" t="s">
        <v>33</v>
      </c>
      <c r="C549" s="243" t="s">
        <v>495</v>
      </c>
      <c r="D549" s="244"/>
      <c r="E549" s="245"/>
      <c r="F549" s="251"/>
      <c r="G549" s="247"/>
      <c r="H549" s="248"/>
    </row>
    <row r="550" spans="1:8" s="42" customFormat="1" ht="30" customHeight="1" x14ac:dyDescent="0.2">
      <c r="A550" s="241" t="s">
        <v>496</v>
      </c>
      <c r="B550" s="250" t="s">
        <v>104</v>
      </c>
      <c r="C550" s="243" t="s">
        <v>210</v>
      </c>
      <c r="D550" s="244"/>
      <c r="E550" s="245" t="s">
        <v>49</v>
      </c>
      <c r="F550" s="251">
        <v>1</v>
      </c>
      <c r="G550" s="252"/>
      <c r="H550" s="247">
        <f>ROUND(G550*F550,2)</f>
        <v>0</v>
      </c>
    </row>
    <row r="551" spans="1:8" s="17" customFormat="1" ht="30" customHeight="1" thickBot="1" x14ac:dyDescent="0.25">
      <c r="A551" s="257"/>
      <c r="B551" s="258" t="s">
        <v>497</v>
      </c>
      <c r="C551" s="293" t="str">
        <f>C535</f>
        <v>WATER AND WASTE WORK</v>
      </c>
      <c r="D551" s="294"/>
      <c r="E551" s="294"/>
      <c r="F551" s="295"/>
      <c r="G551" s="257" t="s">
        <v>17</v>
      </c>
      <c r="H551" s="257">
        <f>SUM(H539:H550)</f>
        <v>0</v>
      </c>
    </row>
    <row r="552" spans="1:8" ht="54.6" customHeight="1" thickTop="1" x14ac:dyDescent="0.2">
      <c r="A552" s="5"/>
      <c r="B552" s="273" t="s">
        <v>673</v>
      </c>
      <c r="C552" s="274"/>
      <c r="D552" s="274"/>
      <c r="E552" s="274"/>
      <c r="F552" s="274"/>
      <c r="G552" s="275"/>
      <c r="H552" s="182"/>
    </row>
    <row r="553" spans="1:8" s="17" customFormat="1" ht="30" customHeight="1" x14ac:dyDescent="0.2">
      <c r="A553" s="15"/>
      <c r="B553" s="122" t="s">
        <v>661</v>
      </c>
      <c r="C553" s="264" t="s">
        <v>498</v>
      </c>
      <c r="D553" s="265"/>
      <c r="E553" s="265"/>
      <c r="F553" s="266"/>
      <c r="G553" s="15"/>
      <c r="H553" s="16"/>
    </row>
    <row r="554" spans="1:8" ht="15.75" x14ac:dyDescent="0.2">
      <c r="A554" s="5"/>
      <c r="B554" s="64"/>
      <c r="C554" s="93" t="str">
        <f>IF(ISTEXT('[2]G_Manitoba Hydro'!#REF!),'[2]G_Manitoba Hydro'!#REF!,"")</f>
        <v/>
      </c>
      <c r="D554" s="2"/>
      <c r="E554" s="66" t="s">
        <v>2</v>
      </c>
      <c r="F554" s="66" t="s">
        <v>2</v>
      </c>
      <c r="G554" s="5" t="s">
        <v>2</v>
      </c>
      <c r="H554" s="7"/>
    </row>
    <row r="555" spans="1:8" ht="75.75" customHeight="1" x14ac:dyDescent="0.2">
      <c r="A555" s="5"/>
      <c r="B555" s="123" t="s">
        <v>662</v>
      </c>
      <c r="C555" s="94" t="s">
        <v>507</v>
      </c>
      <c r="D555" s="2" t="s">
        <v>650</v>
      </c>
      <c r="E555" s="125" t="s">
        <v>39</v>
      </c>
      <c r="F555" s="98">
        <v>12</v>
      </c>
      <c r="G555" s="131"/>
      <c r="H555" s="127">
        <f>ROUND(G555*F555,2)</f>
        <v>0</v>
      </c>
    </row>
    <row r="556" spans="1:8" ht="45" x14ac:dyDescent="0.2">
      <c r="A556" s="5"/>
      <c r="B556" s="123" t="s">
        <v>663</v>
      </c>
      <c r="C556" s="94" t="s">
        <v>499</v>
      </c>
      <c r="D556" s="2" t="s">
        <v>650</v>
      </c>
      <c r="E556" s="125" t="s">
        <v>39</v>
      </c>
      <c r="F556" s="98">
        <v>710</v>
      </c>
      <c r="G556" s="131"/>
      <c r="H556" s="127">
        <f t="shared" ref="H556:H563" si="139">ROUND(G556*F556,2)</f>
        <v>0</v>
      </c>
    </row>
    <row r="557" spans="1:8" ht="45" x14ac:dyDescent="0.2">
      <c r="A557" s="5"/>
      <c r="B557" s="123" t="s">
        <v>664</v>
      </c>
      <c r="C557" s="95" t="s">
        <v>500</v>
      </c>
      <c r="D557" s="2" t="s">
        <v>650</v>
      </c>
      <c r="E557" s="125" t="s">
        <v>39</v>
      </c>
      <c r="F557" s="98">
        <v>12</v>
      </c>
      <c r="G557" s="131"/>
      <c r="H557" s="127">
        <f t="shared" si="139"/>
        <v>0</v>
      </c>
    </row>
    <row r="558" spans="1:8" ht="106.5" customHeight="1" x14ac:dyDescent="0.2">
      <c r="A558" s="5"/>
      <c r="B558" s="123" t="s">
        <v>665</v>
      </c>
      <c r="C558" s="96" t="s">
        <v>501</v>
      </c>
      <c r="D558" s="2" t="s">
        <v>650</v>
      </c>
      <c r="E558" s="125" t="s">
        <v>39</v>
      </c>
      <c r="F558" s="98">
        <v>6</v>
      </c>
      <c r="G558" s="131"/>
      <c r="H558" s="127">
        <f t="shared" si="139"/>
        <v>0</v>
      </c>
    </row>
    <row r="559" spans="1:8" ht="45" x14ac:dyDescent="0.2">
      <c r="A559" s="5"/>
      <c r="B559" s="123" t="s">
        <v>666</v>
      </c>
      <c r="C559" s="96" t="s">
        <v>508</v>
      </c>
      <c r="D559" s="2" t="s">
        <v>650</v>
      </c>
      <c r="E559" s="125" t="s">
        <v>39</v>
      </c>
      <c r="F559" s="98">
        <v>2</v>
      </c>
      <c r="G559" s="131"/>
      <c r="H559" s="127">
        <f t="shared" si="139"/>
        <v>0</v>
      </c>
    </row>
    <row r="560" spans="1:8" ht="45" x14ac:dyDescent="0.2">
      <c r="A560" s="5"/>
      <c r="B560" s="123" t="s">
        <v>667</v>
      </c>
      <c r="C560" s="96" t="s">
        <v>509</v>
      </c>
      <c r="D560" s="2" t="s">
        <v>650</v>
      </c>
      <c r="E560" s="125" t="s">
        <v>39</v>
      </c>
      <c r="F560" s="98">
        <v>2</v>
      </c>
      <c r="G560" s="131"/>
      <c r="H560" s="127">
        <f t="shared" si="139"/>
        <v>0</v>
      </c>
    </row>
    <row r="561" spans="1:8" ht="60" x14ac:dyDescent="0.2">
      <c r="A561" s="5"/>
      <c r="B561" s="123" t="s">
        <v>668</v>
      </c>
      <c r="C561" s="97" t="s">
        <v>502</v>
      </c>
      <c r="D561" s="2" t="s">
        <v>650</v>
      </c>
      <c r="E561" s="125" t="s">
        <v>39</v>
      </c>
      <c r="F561" s="98">
        <v>11</v>
      </c>
      <c r="G561" s="131"/>
      <c r="H561" s="127">
        <f t="shared" si="139"/>
        <v>0</v>
      </c>
    </row>
    <row r="562" spans="1:8" ht="45" x14ac:dyDescent="0.2">
      <c r="A562" s="5"/>
      <c r="B562" s="123" t="s">
        <v>669</v>
      </c>
      <c r="C562" s="97" t="s">
        <v>503</v>
      </c>
      <c r="D562" s="2" t="s">
        <v>650</v>
      </c>
      <c r="E562" s="125" t="s">
        <v>39</v>
      </c>
      <c r="F562" s="98">
        <v>11</v>
      </c>
      <c r="G562" s="131"/>
      <c r="H562" s="127">
        <f t="shared" si="139"/>
        <v>0</v>
      </c>
    </row>
    <row r="563" spans="1:8" ht="45" x14ac:dyDescent="0.2">
      <c r="A563" s="5"/>
      <c r="B563" s="123" t="s">
        <v>670</v>
      </c>
      <c r="C563" s="96" t="s">
        <v>504</v>
      </c>
      <c r="D563" s="2" t="s">
        <v>650</v>
      </c>
      <c r="E563" s="125" t="s">
        <v>39</v>
      </c>
      <c r="F563" s="98">
        <v>1</v>
      </c>
      <c r="G563" s="131"/>
      <c r="H563" s="127">
        <f t="shared" si="139"/>
        <v>0</v>
      </c>
    </row>
    <row r="564" spans="1:8" s="17" customFormat="1" ht="30" customHeight="1" thickBot="1" x14ac:dyDescent="0.25">
      <c r="A564" s="18"/>
      <c r="B564" s="146" t="str">
        <f>B553</f>
        <v>I</v>
      </c>
      <c r="C564" s="267" t="str">
        <f>C553</f>
        <v>WATERFORD AVENUE - PEMBINA HIGHWAY TO LYON STRET, STREET LIGHT INSTALLATION</v>
      </c>
      <c r="D564" s="268"/>
      <c r="E564" s="268"/>
      <c r="F564" s="269"/>
      <c r="G564" s="18" t="s">
        <v>17</v>
      </c>
      <c r="H564" s="18">
        <f>SUM(H554:H563)</f>
        <v>0</v>
      </c>
    </row>
    <row r="565" spans="1:8" s="34" customFormat="1" ht="30" customHeight="1" thickTop="1" x14ac:dyDescent="0.2">
      <c r="A565" s="32"/>
      <c r="B565" s="183" t="s">
        <v>671</v>
      </c>
      <c r="C565" s="276" t="s">
        <v>356</v>
      </c>
      <c r="D565" s="277"/>
      <c r="E565" s="277"/>
      <c r="F565" s="278"/>
      <c r="G565" s="104"/>
      <c r="H565" s="33"/>
    </row>
    <row r="566" spans="1:8" s="31" customFormat="1" ht="30" customHeight="1" x14ac:dyDescent="0.2">
      <c r="A566" s="184" t="s">
        <v>362</v>
      </c>
      <c r="B566" s="185" t="s">
        <v>672</v>
      </c>
      <c r="C566" s="186" t="s">
        <v>363</v>
      </c>
      <c r="D566" s="54" t="s">
        <v>651</v>
      </c>
      <c r="E566" s="187" t="s">
        <v>357</v>
      </c>
      <c r="F566" s="188">
        <v>1</v>
      </c>
      <c r="G566" s="105"/>
      <c r="H566" s="189">
        <f t="shared" ref="H566" si="140">ROUND(G566*F566,2)</f>
        <v>0</v>
      </c>
    </row>
    <row r="567" spans="1:8" s="34" customFormat="1" ht="30" customHeight="1" thickBot="1" x14ac:dyDescent="0.25">
      <c r="A567" s="35"/>
      <c r="B567" s="190" t="s">
        <v>671</v>
      </c>
      <c r="C567" s="287" t="str">
        <f>C565</f>
        <v>MOBILIZATION /DEMOLIBIZATION</v>
      </c>
      <c r="D567" s="288"/>
      <c r="E567" s="288"/>
      <c r="F567" s="289"/>
      <c r="G567" s="106" t="s">
        <v>17</v>
      </c>
      <c r="H567" s="36">
        <f>H566</f>
        <v>0</v>
      </c>
    </row>
    <row r="568" spans="1:8" ht="36" customHeight="1" thickTop="1" x14ac:dyDescent="0.3">
      <c r="A568" s="191"/>
      <c r="B568" s="192"/>
      <c r="C568" s="193" t="s">
        <v>18</v>
      </c>
      <c r="D568" s="194"/>
      <c r="E568" s="194"/>
      <c r="F568" s="194"/>
      <c r="G568" s="194"/>
      <c r="H568" s="195"/>
    </row>
    <row r="569" spans="1:8" s="17" customFormat="1" ht="32.1" customHeight="1" x14ac:dyDescent="0.2">
      <c r="A569" s="196"/>
      <c r="B569" s="262" t="str">
        <f>B6</f>
        <v>PART 1      CITY FUNDED WORK</v>
      </c>
      <c r="C569" s="263"/>
      <c r="D569" s="263"/>
      <c r="E569" s="263"/>
      <c r="F569" s="263"/>
      <c r="G569" s="197"/>
      <c r="H569" s="198"/>
    </row>
    <row r="570" spans="1:8" ht="33" customHeight="1" thickBot="1" x14ac:dyDescent="0.25">
      <c r="A570" s="6"/>
      <c r="B570" s="146" t="str">
        <f>B69</f>
        <v>A</v>
      </c>
      <c r="C570" s="284" t="str">
        <f>C69</f>
        <v>GERARD STREET - RIVER AVENUE TO END 
MINOR REHABILITATION</v>
      </c>
      <c r="D570" s="268"/>
      <c r="E570" s="268"/>
      <c r="F570" s="269"/>
      <c r="G570" s="6" t="s">
        <v>17</v>
      </c>
      <c r="H570" s="6">
        <f>H69</f>
        <v>0</v>
      </c>
    </row>
    <row r="571" spans="1:8" ht="33" customHeight="1" thickTop="1" thickBot="1" x14ac:dyDescent="0.25">
      <c r="A571" s="6"/>
      <c r="B571" s="146" t="str">
        <f>B147</f>
        <v>B</v>
      </c>
      <c r="C571" s="281" t="str">
        <f>C147</f>
        <v>OAKENWALD AVENUE - WICKLOW STREET TO POINT ROAD 
AC REHABILITATION</v>
      </c>
      <c r="D571" s="282"/>
      <c r="E571" s="282"/>
      <c r="F571" s="283"/>
      <c r="G571" s="6" t="s">
        <v>17</v>
      </c>
      <c r="H571" s="6">
        <f>H147</f>
        <v>0</v>
      </c>
    </row>
    <row r="572" spans="1:8" ht="33" customHeight="1" thickTop="1" thickBot="1" x14ac:dyDescent="0.25">
      <c r="A572" s="6"/>
      <c r="B572" s="146" t="str">
        <f>B226</f>
        <v>C</v>
      </c>
      <c r="C572" s="281" t="str">
        <f>C226</f>
        <v>ROSLYN ROAD - OSBORNE STREET TO ROSLYN CRESCENT 
MINOR REHABILITATION</v>
      </c>
      <c r="D572" s="282"/>
      <c r="E572" s="282"/>
      <c r="F572" s="283"/>
      <c r="G572" s="6" t="s">
        <v>17</v>
      </c>
      <c r="H572" s="6">
        <f>H226</f>
        <v>0</v>
      </c>
    </row>
    <row r="573" spans="1:8" ht="33" customHeight="1" thickTop="1" thickBot="1" x14ac:dyDescent="0.25">
      <c r="A573" s="6"/>
      <c r="B573" s="146" t="str">
        <f>B295</f>
        <v>D</v>
      </c>
      <c r="C573" s="281" t="str">
        <f>C295</f>
        <v>WARDLAW AVENUE - SCOTT STREET TO DONALD STREET
MAJOR/MINOR REHABILTATION</v>
      </c>
      <c r="D573" s="285"/>
      <c r="E573" s="285"/>
      <c r="F573" s="286"/>
      <c r="G573" s="6" t="s">
        <v>17</v>
      </c>
      <c r="H573" s="6">
        <f>H295</f>
        <v>0</v>
      </c>
    </row>
    <row r="574" spans="1:8" ht="33" customHeight="1" thickTop="1" thickBot="1" x14ac:dyDescent="0.25">
      <c r="A574" s="6"/>
      <c r="B574" s="146" t="str">
        <f>B376</f>
        <v>E</v>
      </c>
      <c r="C574" s="281" t="str">
        <f>C376</f>
        <v>WARDLAW AVENUE - SCOTT STREET TO OSBORNE STREET
MAJOR/MINOR REHABILTATION</v>
      </c>
      <c r="D574" s="285"/>
      <c r="E574" s="285"/>
      <c r="F574" s="286"/>
      <c r="G574" s="6" t="s">
        <v>17</v>
      </c>
      <c r="H574" s="6">
        <f>H376</f>
        <v>0</v>
      </c>
    </row>
    <row r="575" spans="1:8" ht="33" customHeight="1" thickTop="1" thickBot="1" x14ac:dyDescent="0.25">
      <c r="A575" s="6"/>
      <c r="B575" s="146" t="str">
        <f>B478</f>
        <v>F</v>
      </c>
      <c r="C575" s="281" t="str">
        <f>C478</f>
        <v>WATERFORD AVENUE - PEMBINA HIGHWAY TO LYON STREET
RECONSTRUCTION</v>
      </c>
      <c r="D575" s="285"/>
      <c r="E575" s="285"/>
      <c r="F575" s="286"/>
      <c r="G575" s="6" t="s">
        <v>17</v>
      </c>
      <c r="H575" s="6">
        <f>H478</f>
        <v>0</v>
      </c>
    </row>
    <row r="576" spans="1:8" ht="50.1" customHeight="1" thickTop="1" thickBot="1" x14ac:dyDescent="0.25">
      <c r="A576" s="6"/>
      <c r="B576" s="146" t="str">
        <f>B479</f>
        <v>G</v>
      </c>
      <c r="C576" s="281" t="str">
        <f>C479</f>
        <v>JARVIS AVENUE/DUFFERIN AVENUE ALLEY BOUNDED BY JARVIS AV./DUFFERIN AV./POWERS ST./SALTER ST.
RECONSTRUCTION</v>
      </c>
      <c r="D576" s="285"/>
      <c r="E576" s="285"/>
      <c r="F576" s="286"/>
      <c r="G576" s="6" t="s">
        <v>17</v>
      </c>
      <c r="H576" s="6">
        <f>H534</f>
        <v>0</v>
      </c>
    </row>
    <row r="577" spans="1:8" ht="33" customHeight="1" thickTop="1" thickBot="1" x14ac:dyDescent="0.25">
      <c r="A577" s="6"/>
      <c r="B577" s="146" t="str">
        <f>B535</f>
        <v>H</v>
      </c>
      <c r="C577" s="281" t="str">
        <f>C535</f>
        <v>WATER AND WASTE WORK</v>
      </c>
      <c r="D577" s="282"/>
      <c r="E577" s="282"/>
      <c r="F577" s="283"/>
      <c r="G577" s="6" t="s">
        <v>17</v>
      </c>
      <c r="H577" s="6">
        <f>H551</f>
        <v>0</v>
      </c>
    </row>
    <row r="578" spans="1:8" ht="28.9" customHeight="1" thickTop="1" thickBot="1" x14ac:dyDescent="0.3">
      <c r="A578" s="6"/>
      <c r="B578" s="199"/>
      <c r="C578" s="23"/>
      <c r="D578" s="24"/>
      <c r="E578" s="25"/>
      <c r="F578" s="25"/>
      <c r="G578" s="27" t="s">
        <v>26</v>
      </c>
      <c r="H578" s="26">
        <f>SUM(H570:H577)</f>
        <v>0</v>
      </c>
    </row>
    <row r="579" spans="1:8" s="17" customFormat="1" ht="63" customHeight="1" thickTop="1" thickBot="1" x14ac:dyDescent="0.25">
      <c r="A579" s="18"/>
      <c r="B579" s="300" t="str">
        <f>B552</f>
        <v>PART 2      MANITOBA HYDRO/PROVINCIALLY FUNDED WORK
                 (See B10.6, B18.2.1, B19.6, D2.1, D13.2-3, D14.4, D3.3, D3.4, D3.4.1-3)</v>
      </c>
      <c r="C579" s="301"/>
      <c r="D579" s="301"/>
      <c r="E579" s="301"/>
      <c r="F579" s="301"/>
      <c r="G579" s="302"/>
      <c r="H579" s="19"/>
    </row>
    <row r="580" spans="1:8" ht="30" customHeight="1" thickTop="1" thickBot="1" x14ac:dyDescent="0.25">
      <c r="A580" s="10"/>
      <c r="B580" s="146" t="str">
        <f>B553</f>
        <v>I</v>
      </c>
      <c r="C580" s="281" t="str">
        <f>C553</f>
        <v>WATERFORD AVENUE - PEMBINA HIGHWAY TO LYON STRET, STREET LIGHT INSTALLATION</v>
      </c>
      <c r="D580" s="282"/>
      <c r="E580" s="282"/>
      <c r="F580" s="283"/>
      <c r="G580" s="10" t="s">
        <v>17</v>
      </c>
      <c r="H580" s="10">
        <f>H564</f>
        <v>0</v>
      </c>
    </row>
    <row r="581" spans="1:8" ht="28.9" customHeight="1" thickTop="1" thickBot="1" x14ac:dyDescent="0.3">
      <c r="A581" s="6"/>
      <c r="B581" s="200"/>
      <c r="C581" s="23"/>
      <c r="D581" s="24"/>
      <c r="E581" s="25"/>
      <c r="F581" s="25"/>
      <c r="G581" s="37" t="s">
        <v>27</v>
      </c>
      <c r="H581" s="22">
        <f>SUM(H580:H580)</f>
        <v>0</v>
      </c>
    </row>
    <row r="582" spans="1:8" ht="30" customHeight="1" thickTop="1" thickBot="1" x14ac:dyDescent="0.3">
      <c r="A582" s="6"/>
      <c r="B582" s="201" t="str">
        <f>B565</f>
        <v>J</v>
      </c>
      <c r="C582" s="281" t="str">
        <f>C565</f>
        <v>MOBILIZATION /DEMOLIBIZATION</v>
      </c>
      <c r="D582" s="282"/>
      <c r="E582" s="282"/>
      <c r="F582" s="283"/>
      <c r="G582" s="39" t="s">
        <v>361</v>
      </c>
      <c r="H582" s="38">
        <f>H567</f>
        <v>0</v>
      </c>
    </row>
    <row r="583" spans="1:8" s="14" customFormat="1" ht="37.9" customHeight="1" thickTop="1" x14ac:dyDescent="0.2">
      <c r="A583" s="5"/>
      <c r="B583" s="296" t="s">
        <v>29</v>
      </c>
      <c r="C583" s="297"/>
      <c r="D583" s="297"/>
      <c r="E583" s="297"/>
      <c r="F583" s="297"/>
      <c r="G583" s="298">
        <f>H578+H581+H582</f>
        <v>0</v>
      </c>
      <c r="H583" s="299"/>
    </row>
    <row r="584" spans="1:8" ht="15.95" customHeight="1" x14ac:dyDescent="0.2">
      <c r="A584" s="29"/>
      <c r="B584" s="202"/>
      <c r="C584" s="203"/>
      <c r="D584" s="204"/>
      <c r="E584" s="203"/>
      <c r="F584" s="203"/>
      <c r="G584" s="9"/>
      <c r="H584" s="205"/>
    </row>
  </sheetData>
  <sheetProtection algorithmName="SHA-512" hashValue="9zjy3D+ij156EjihAY+9lbHlEN1VgvOwcR858RbHUzodCMGROT2+7Mn+thec71jtkYJqaF0hj9E/zhd8SJAt/g==" saltValue="Q5twpYa+OlIaQyw92eCbjw==" spinCount="100000" sheet="1" selectLockedCells="1"/>
  <mergeCells count="36">
    <mergeCell ref="B583:F583"/>
    <mergeCell ref="G583:H583"/>
    <mergeCell ref="C580:F580"/>
    <mergeCell ref="B579:G579"/>
    <mergeCell ref="C575:F575"/>
    <mergeCell ref="C576:F576"/>
    <mergeCell ref="C226:F226"/>
    <mergeCell ref="C295:F295"/>
    <mergeCell ref="C582:F582"/>
    <mergeCell ref="C570:F570"/>
    <mergeCell ref="C571:F571"/>
    <mergeCell ref="C572:F572"/>
    <mergeCell ref="C577:F577"/>
    <mergeCell ref="C573:F573"/>
    <mergeCell ref="C574:F574"/>
    <mergeCell ref="C567:F567"/>
    <mergeCell ref="C479:F479"/>
    <mergeCell ref="C551:F551"/>
    <mergeCell ref="C296:F296"/>
    <mergeCell ref="C377:F377"/>
    <mergeCell ref="B6:F6"/>
    <mergeCell ref="B569:F569"/>
    <mergeCell ref="C553:F553"/>
    <mergeCell ref="C564:F564"/>
    <mergeCell ref="C535:F535"/>
    <mergeCell ref="B552:G552"/>
    <mergeCell ref="C565:F565"/>
    <mergeCell ref="C478:F478"/>
    <mergeCell ref="C376:F376"/>
    <mergeCell ref="C7:F7"/>
    <mergeCell ref="C70:F70"/>
    <mergeCell ref="C148:F148"/>
    <mergeCell ref="C227:F227"/>
    <mergeCell ref="C534:F534"/>
    <mergeCell ref="C69:F69"/>
    <mergeCell ref="C147:F147"/>
  </mergeCells>
  <phoneticPr fontId="0" type="noConversion"/>
  <conditionalFormatting sqref="D566 D96 D93 D516 D510:D511 D502:D504 D518:D520 D464">
    <cfRule type="cellIs" dxfId="937" priority="945" stopIfTrue="1" operator="equal">
      <formula>"CW 2130-R11"</formula>
    </cfRule>
    <cfRule type="cellIs" dxfId="936" priority="946" stopIfTrue="1" operator="equal">
      <formula>"CW 3120-R2"</formula>
    </cfRule>
    <cfRule type="cellIs" dxfId="935" priority="947" stopIfTrue="1" operator="equal">
      <formula>"CW 3240-R7"</formula>
    </cfRule>
  </conditionalFormatting>
  <conditionalFormatting sqref="G566">
    <cfRule type="expression" dxfId="934" priority="944">
      <formula>G566&gt;G583*0.05</formula>
    </cfRule>
  </conditionalFormatting>
  <conditionalFormatting sqref="D9">
    <cfRule type="cellIs" dxfId="933" priority="941" stopIfTrue="1" operator="equal">
      <formula>"CW 2130-R11"</formula>
    </cfRule>
    <cfRule type="cellIs" dxfId="932" priority="942" stopIfTrue="1" operator="equal">
      <formula>"CW 3120-R2"</formula>
    </cfRule>
    <cfRule type="cellIs" dxfId="931" priority="943" stopIfTrue="1" operator="equal">
      <formula>"CW 3240-R7"</formula>
    </cfRule>
  </conditionalFormatting>
  <conditionalFormatting sqref="D10">
    <cfRule type="cellIs" dxfId="930" priority="938" stopIfTrue="1" operator="equal">
      <formula>"CW 2130-R11"</formula>
    </cfRule>
    <cfRule type="cellIs" dxfId="929" priority="939" stopIfTrue="1" operator="equal">
      <formula>"CW 3120-R2"</formula>
    </cfRule>
    <cfRule type="cellIs" dxfId="928" priority="940" stopIfTrue="1" operator="equal">
      <formula>"CW 3240-R7"</formula>
    </cfRule>
  </conditionalFormatting>
  <conditionalFormatting sqref="D11">
    <cfRule type="cellIs" dxfId="927" priority="935" stopIfTrue="1" operator="equal">
      <formula>"CW 2130-R11"</formula>
    </cfRule>
    <cfRule type="cellIs" dxfId="926" priority="936" stopIfTrue="1" operator="equal">
      <formula>"CW 3120-R2"</formula>
    </cfRule>
    <cfRule type="cellIs" dxfId="925" priority="937" stopIfTrue="1" operator="equal">
      <formula>"CW 3240-R7"</formula>
    </cfRule>
  </conditionalFormatting>
  <conditionalFormatting sqref="D13">
    <cfRule type="cellIs" dxfId="924" priority="932" stopIfTrue="1" operator="equal">
      <formula>"CW 2130-R11"</formula>
    </cfRule>
    <cfRule type="cellIs" dxfId="923" priority="933" stopIfTrue="1" operator="equal">
      <formula>"CW 3120-R2"</formula>
    </cfRule>
    <cfRule type="cellIs" dxfId="922" priority="934" stopIfTrue="1" operator="equal">
      <formula>"CW 3240-R7"</formula>
    </cfRule>
  </conditionalFormatting>
  <conditionalFormatting sqref="D15">
    <cfRule type="cellIs" dxfId="921" priority="929" stopIfTrue="1" operator="equal">
      <formula>"CW 2130-R11"</formula>
    </cfRule>
    <cfRule type="cellIs" dxfId="920" priority="930" stopIfTrue="1" operator="equal">
      <formula>"CW 3120-R2"</formula>
    </cfRule>
    <cfRule type="cellIs" dxfId="919" priority="931" stopIfTrue="1" operator="equal">
      <formula>"CW 3240-R7"</formula>
    </cfRule>
  </conditionalFormatting>
  <conditionalFormatting sqref="D16:D19">
    <cfRule type="cellIs" dxfId="918" priority="926" stopIfTrue="1" operator="equal">
      <formula>"CW 2130-R11"</formula>
    </cfRule>
    <cfRule type="cellIs" dxfId="917" priority="927" stopIfTrue="1" operator="equal">
      <formula>"CW 3120-R2"</formula>
    </cfRule>
    <cfRule type="cellIs" dxfId="916" priority="928" stopIfTrue="1" operator="equal">
      <formula>"CW 3240-R7"</formula>
    </cfRule>
  </conditionalFormatting>
  <conditionalFormatting sqref="D20:D21">
    <cfRule type="cellIs" dxfId="915" priority="923" stopIfTrue="1" operator="equal">
      <formula>"CW 2130-R11"</formula>
    </cfRule>
    <cfRule type="cellIs" dxfId="914" priority="924" stopIfTrue="1" operator="equal">
      <formula>"CW 3120-R2"</formula>
    </cfRule>
    <cfRule type="cellIs" dxfId="913" priority="925" stopIfTrue="1" operator="equal">
      <formula>"CW 3240-R7"</formula>
    </cfRule>
  </conditionalFormatting>
  <conditionalFormatting sqref="D22:D23">
    <cfRule type="cellIs" dxfId="912" priority="920" stopIfTrue="1" operator="equal">
      <formula>"CW 2130-R11"</formula>
    </cfRule>
    <cfRule type="cellIs" dxfId="911" priority="921" stopIfTrue="1" operator="equal">
      <formula>"CW 3120-R2"</formula>
    </cfRule>
    <cfRule type="cellIs" dxfId="910" priority="922" stopIfTrue="1" operator="equal">
      <formula>"CW 3240-R7"</formula>
    </cfRule>
  </conditionalFormatting>
  <conditionalFormatting sqref="D89:D90">
    <cfRule type="cellIs" dxfId="909" priority="820" stopIfTrue="1" operator="equal">
      <formula>"CW 2130-R11"</formula>
    </cfRule>
    <cfRule type="cellIs" dxfId="908" priority="821" stopIfTrue="1" operator="equal">
      <formula>"CW 3120-R2"</formula>
    </cfRule>
    <cfRule type="cellIs" dxfId="907" priority="822" stopIfTrue="1" operator="equal">
      <formula>"CW 3240-R7"</formula>
    </cfRule>
  </conditionalFormatting>
  <conditionalFormatting sqref="D29">
    <cfRule type="cellIs" dxfId="906" priority="917" stopIfTrue="1" operator="equal">
      <formula>"CW 2130-R11"</formula>
    </cfRule>
    <cfRule type="cellIs" dxfId="905" priority="918" stopIfTrue="1" operator="equal">
      <formula>"CW 3120-R2"</formula>
    </cfRule>
    <cfRule type="cellIs" dxfId="904" priority="919" stopIfTrue="1" operator="equal">
      <formula>"CW 3240-R7"</formula>
    </cfRule>
  </conditionalFormatting>
  <conditionalFormatting sqref="D78">
    <cfRule type="cellIs" dxfId="903" priority="817" stopIfTrue="1" operator="equal">
      <formula>"CW 2130-R11"</formula>
    </cfRule>
    <cfRule type="cellIs" dxfId="902" priority="818" stopIfTrue="1" operator="equal">
      <formula>"CW 3120-R2"</formula>
    </cfRule>
    <cfRule type="cellIs" dxfId="901" priority="819" stopIfTrue="1" operator="equal">
      <formula>"CW 3240-R7"</formula>
    </cfRule>
  </conditionalFormatting>
  <conditionalFormatting sqref="D30:D31">
    <cfRule type="cellIs" dxfId="900" priority="914" stopIfTrue="1" operator="equal">
      <formula>"CW 2130-R11"</formula>
    </cfRule>
    <cfRule type="cellIs" dxfId="899" priority="915" stopIfTrue="1" operator="equal">
      <formula>"CW 3120-R2"</formula>
    </cfRule>
    <cfRule type="cellIs" dxfId="898" priority="916" stopIfTrue="1" operator="equal">
      <formula>"CW 3240-R7"</formula>
    </cfRule>
  </conditionalFormatting>
  <conditionalFormatting sqref="D32">
    <cfRule type="cellIs" dxfId="897" priority="911" stopIfTrue="1" operator="equal">
      <formula>"CW 2130-R11"</formula>
    </cfRule>
    <cfRule type="cellIs" dxfId="896" priority="912" stopIfTrue="1" operator="equal">
      <formula>"CW 3120-R2"</formula>
    </cfRule>
    <cfRule type="cellIs" dxfId="895" priority="913" stopIfTrue="1" operator="equal">
      <formula>"CW 3240-R7"</formula>
    </cfRule>
  </conditionalFormatting>
  <conditionalFormatting sqref="D33">
    <cfRule type="cellIs" dxfId="894" priority="908" stopIfTrue="1" operator="equal">
      <formula>"CW 2130-R11"</formula>
    </cfRule>
    <cfRule type="cellIs" dxfId="893" priority="909" stopIfTrue="1" operator="equal">
      <formula>"CW 3120-R2"</formula>
    </cfRule>
    <cfRule type="cellIs" dxfId="892" priority="910" stopIfTrue="1" operator="equal">
      <formula>"CW 3240-R7"</formula>
    </cfRule>
  </conditionalFormatting>
  <conditionalFormatting sqref="D34:D35">
    <cfRule type="cellIs" dxfId="891" priority="905" stopIfTrue="1" operator="equal">
      <formula>"CW 2130-R11"</formula>
    </cfRule>
    <cfRule type="cellIs" dxfId="890" priority="906" stopIfTrue="1" operator="equal">
      <formula>"CW 3120-R2"</formula>
    </cfRule>
    <cfRule type="cellIs" dxfId="889" priority="907" stopIfTrue="1" operator="equal">
      <formula>"CW 3240-R7"</formula>
    </cfRule>
  </conditionalFormatting>
  <conditionalFormatting sqref="D36">
    <cfRule type="cellIs" dxfId="888" priority="902" stopIfTrue="1" operator="equal">
      <formula>"CW 2130-R11"</formula>
    </cfRule>
    <cfRule type="cellIs" dxfId="887" priority="903" stopIfTrue="1" operator="equal">
      <formula>"CW 3120-R2"</formula>
    </cfRule>
    <cfRule type="cellIs" dxfId="886" priority="904" stopIfTrue="1" operator="equal">
      <formula>"CW 3240-R7"</formula>
    </cfRule>
  </conditionalFormatting>
  <conditionalFormatting sqref="D24">
    <cfRule type="cellIs" dxfId="885" priority="899" stopIfTrue="1" operator="equal">
      <formula>"CW 2130-R11"</formula>
    </cfRule>
    <cfRule type="cellIs" dxfId="884" priority="900" stopIfTrue="1" operator="equal">
      <formula>"CW 3120-R2"</formula>
    </cfRule>
    <cfRule type="cellIs" dxfId="883" priority="901" stopIfTrue="1" operator="equal">
      <formula>"CW 3240-R7"</formula>
    </cfRule>
  </conditionalFormatting>
  <conditionalFormatting sqref="D25:D28">
    <cfRule type="cellIs" dxfId="882" priority="896" stopIfTrue="1" operator="equal">
      <formula>"CW 2130-R11"</formula>
    </cfRule>
    <cfRule type="cellIs" dxfId="881" priority="897" stopIfTrue="1" operator="equal">
      <formula>"CW 3120-R2"</formula>
    </cfRule>
    <cfRule type="cellIs" dxfId="880" priority="898" stopIfTrue="1" operator="equal">
      <formula>"CW 3240-R7"</formula>
    </cfRule>
  </conditionalFormatting>
  <conditionalFormatting sqref="D37">
    <cfRule type="cellIs" dxfId="879" priority="893" stopIfTrue="1" operator="equal">
      <formula>"CW 2130-R11"</formula>
    </cfRule>
    <cfRule type="cellIs" dxfId="878" priority="894" stopIfTrue="1" operator="equal">
      <formula>"CW 3120-R2"</formula>
    </cfRule>
    <cfRule type="cellIs" dxfId="877" priority="895" stopIfTrue="1" operator="equal">
      <formula>"CW 3240-R7"</formula>
    </cfRule>
  </conditionalFormatting>
  <conditionalFormatting sqref="D38">
    <cfRule type="cellIs" dxfId="876" priority="890" stopIfTrue="1" operator="equal">
      <formula>"CW 2130-R11"</formula>
    </cfRule>
    <cfRule type="cellIs" dxfId="875" priority="891" stopIfTrue="1" operator="equal">
      <formula>"CW 3120-R2"</formula>
    </cfRule>
    <cfRule type="cellIs" dxfId="874" priority="892" stopIfTrue="1" operator="equal">
      <formula>"CW 3240-R7"</formula>
    </cfRule>
  </conditionalFormatting>
  <conditionalFormatting sqref="D39:D41">
    <cfRule type="cellIs" dxfId="873" priority="887" stopIfTrue="1" operator="equal">
      <formula>"CW 2130-R11"</formula>
    </cfRule>
    <cfRule type="cellIs" dxfId="872" priority="888" stopIfTrue="1" operator="equal">
      <formula>"CW 3120-R2"</formula>
    </cfRule>
    <cfRule type="cellIs" dxfId="871" priority="889" stopIfTrue="1" operator="equal">
      <formula>"CW 3240-R7"</formula>
    </cfRule>
  </conditionalFormatting>
  <conditionalFormatting sqref="D44:D45">
    <cfRule type="cellIs" dxfId="870" priority="884" stopIfTrue="1" operator="equal">
      <formula>"CW 2130-R11"</formula>
    </cfRule>
    <cfRule type="cellIs" dxfId="869" priority="885" stopIfTrue="1" operator="equal">
      <formula>"CW 3120-R2"</formula>
    </cfRule>
    <cfRule type="cellIs" dxfId="868" priority="886" stopIfTrue="1" operator="equal">
      <formula>"CW 3240-R7"</formula>
    </cfRule>
  </conditionalFormatting>
  <conditionalFormatting sqref="D46:D47">
    <cfRule type="cellIs" dxfId="867" priority="881" stopIfTrue="1" operator="equal">
      <formula>"CW 2130-R11"</formula>
    </cfRule>
    <cfRule type="cellIs" dxfId="866" priority="882" stopIfTrue="1" operator="equal">
      <formula>"CW 3120-R2"</formula>
    </cfRule>
    <cfRule type="cellIs" dxfId="865" priority="883" stopIfTrue="1" operator="equal">
      <formula>"CW 3240-R7"</formula>
    </cfRule>
  </conditionalFormatting>
  <conditionalFormatting sqref="D49">
    <cfRule type="cellIs" dxfId="864" priority="878" stopIfTrue="1" operator="equal">
      <formula>"CW 2130-R11"</formula>
    </cfRule>
    <cfRule type="cellIs" dxfId="863" priority="879" stopIfTrue="1" operator="equal">
      <formula>"CW 3120-R2"</formula>
    </cfRule>
    <cfRule type="cellIs" dxfId="862" priority="880" stopIfTrue="1" operator="equal">
      <formula>"CW 3240-R7"</formula>
    </cfRule>
  </conditionalFormatting>
  <conditionalFormatting sqref="D52:D53">
    <cfRule type="cellIs" dxfId="861" priority="871" stopIfTrue="1" operator="equal">
      <formula>"CW 2130-R11"</formula>
    </cfRule>
    <cfRule type="cellIs" dxfId="860" priority="872" stopIfTrue="1" operator="equal">
      <formula>"CW 3120-R2"</formula>
    </cfRule>
    <cfRule type="cellIs" dxfId="859" priority="873" stopIfTrue="1" operator="equal">
      <formula>"CW 3240-R7"</formula>
    </cfRule>
  </conditionalFormatting>
  <conditionalFormatting sqref="D202:D203 D346:D347 D116:D117">
    <cfRule type="cellIs" dxfId="858" priority="876" stopIfTrue="1" operator="equal">
      <formula>"CW 3120-R2"</formula>
    </cfRule>
    <cfRule type="cellIs" dxfId="857" priority="877" stopIfTrue="1" operator="equal">
      <formula>"CW 3240-R7"</formula>
    </cfRule>
  </conditionalFormatting>
  <conditionalFormatting sqref="D125">
    <cfRule type="cellIs" dxfId="856" priority="773" stopIfTrue="1" operator="equal">
      <formula>"CW 3120-R2"</formula>
    </cfRule>
    <cfRule type="cellIs" dxfId="855" priority="774" stopIfTrue="1" operator="equal">
      <formula>"CW 3240-R7"</formula>
    </cfRule>
  </conditionalFormatting>
  <conditionalFormatting sqref="D126">
    <cfRule type="cellIs" dxfId="854" priority="771" stopIfTrue="1" operator="equal">
      <formula>"CW 3120-R2"</formula>
    </cfRule>
    <cfRule type="cellIs" dxfId="853" priority="772" stopIfTrue="1" operator="equal">
      <formula>"CW 3240-R7"</formula>
    </cfRule>
  </conditionalFormatting>
  <conditionalFormatting sqref="D127">
    <cfRule type="cellIs" dxfId="852" priority="769" stopIfTrue="1" operator="equal">
      <formula>"CW 3120-R2"</formula>
    </cfRule>
    <cfRule type="cellIs" dxfId="851" priority="770" stopIfTrue="1" operator="equal">
      <formula>"CW 3240-R7"</formula>
    </cfRule>
  </conditionalFormatting>
  <conditionalFormatting sqref="D130">
    <cfRule type="cellIs" dxfId="850" priority="764" stopIfTrue="1" operator="equal">
      <formula>"CW 3120-R2"</formula>
    </cfRule>
    <cfRule type="cellIs" dxfId="849" priority="765" stopIfTrue="1" operator="equal">
      <formula>"CW 3240-R7"</formula>
    </cfRule>
  </conditionalFormatting>
  <conditionalFormatting sqref="D51">
    <cfRule type="cellIs" dxfId="848" priority="874" stopIfTrue="1" operator="equal">
      <formula>"CW 3120-R2"</formula>
    </cfRule>
    <cfRule type="cellIs" dxfId="847" priority="875" stopIfTrue="1" operator="equal">
      <formula>"CW 3240-R7"</formula>
    </cfRule>
  </conditionalFormatting>
  <conditionalFormatting sqref="D61">
    <cfRule type="cellIs" dxfId="846" priority="859" stopIfTrue="1" operator="equal">
      <formula>"CW 2130-R11"</formula>
    </cfRule>
    <cfRule type="cellIs" dxfId="845" priority="860" stopIfTrue="1" operator="equal">
      <formula>"CW 3120-R2"</formula>
    </cfRule>
    <cfRule type="cellIs" dxfId="844" priority="861" stopIfTrue="1" operator="equal">
      <formula>"CW 3240-R7"</formula>
    </cfRule>
  </conditionalFormatting>
  <conditionalFormatting sqref="D55">
    <cfRule type="cellIs" dxfId="843" priority="868" stopIfTrue="1" operator="equal">
      <formula>"CW 2130-R11"</formula>
    </cfRule>
    <cfRule type="cellIs" dxfId="842" priority="869" stopIfTrue="1" operator="equal">
      <formula>"CW 3120-R2"</formula>
    </cfRule>
    <cfRule type="cellIs" dxfId="841" priority="870" stopIfTrue="1" operator="equal">
      <formula>"CW 3240-R7"</formula>
    </cfRule>
  </conditionalFormatting>
  <conditionalFormatting sqref="D56">
    <cfRule type="cellIs" dxfId="840" priority="865" stopIfTrue="1" operator="equal">
      <formula>"CW 2130-R11"</formula>
    </cfRule>
    <cfRule type="cellIs" dxfId="839" priority="866" stopIfTrue="1" operator="equal">
      <formula>"CW 3120-R2"</formula>
    </cfRule>
    <cfRule type="cellIs" dxfId="838" priority="867" stopIfTrue="1" operator="equal">
      <formula>"CW 3240-R7"</formula>
    </cfRule>
  </conditionalFormatting>
  <conditionalFormatting sqref="D58:D60">
    <cfRule type="cellIs" dxfId="837" priority="862" stopIfTrue="1" operator="equal">
      <formula>"CW 2130-R11"</formula>
    </cfRule>
    <cfRule type="cellIs" dxfId="836" priority="863" stopIfTrue="1" operator="equal">
      <formula>"CW 3120-R2"</formula>
    </cfRule>
    <cfRule type="cellIs" dxfId="835" priority="864" stopIfTrue="1" operator="equal">
      <formula>"CW 3240-R7"</formula>
    </cfRule>
  </conditionalFormatting>
  <conditionalFormatting sqref="D140:D142">
    <cfRule type="cellIs" dxfId="834" priority="746" stopIfTrue="1" operator="equal">
      <formula>"CW 2130-R11"</formula>
    </cfRule>
    <cfRule type="cellIs" dxfId="833" priority="747" stopIfTrue="1" operator="equal">
      <formula>"CW 3120-R2"</formula>
    </cfRule>
    <cfRule type="cellIs" dxfId="832" priority="748" stopIfTrue="1" operator="equal">
      <formula>"CW 3240-R7"</formula>
    </cfRule>
  </conditionalFormatting>
  <conditionalFormatting sqref="D63:D65">
    <cfRule type="cellIs" dxfId="831" priority="856" stopIfTrue="1" operator="equal">
      <formula>"CW 2130-R11"</formula>
    </cfRule>
    <cfRule type="cellIs" dxfId="830" priority="857" stopIfTrue="1" operator="equal">
      <formula>"CW 3120-R2"</formula>
    </cfRule>
    <cfRule type="cellIs" dxfId="829" priority="858" stopIfTrue="1" operator="equal">
      <formula>"CW 3240-R7"</formula>
    </cfRule>
  </conditionalFormatting>
  <conditionalFormatting sqref="D67:D68">
    <cfRule type="cellIs" dxfId="828" priority="853" stopIfTrue="1" operator="equal">
      <formula>"CW 2130-R11"</formula>
    </cfRule>
    <cfRule type="cellIs" dxfId="827" priority="854" stopIfTrue="1" operator="equal">
      <formula>"CW 3120-R2"</formula>
    </cfRule>
    <cfRule type="cellIs" dxfId="826" priority="855" stopIfTrue="1" operator="equal">
      <formula>"CW 3240-R7"</formula>
    </cfRule>
  </conditionalFormatting>
  <conditionalFormatting sqref="D14">
    <cfRule type="cellIs" dxfId="825" priority="850" stopIfTrue="1" operator="equal">
      <formula>"CW 2130-R11"</formula>
    </cfRule>
    <cfRule type="cellIs" dxfId="824" priority="851" stopIfTrue="1" operator="equal">
      <formula>"CW 3120-R2"</formula>
    </cfRule>
    <cfRule type="cellIs" dxfId="823" priority="852" stopIfTrue="1" operator="equal">
      <formula>"CW 3240-R7"</formula>
    </cfRule>
  </conditionalFormatting>
  <conditionalFormatting sqref="D150">
    <cfRule type="cellIs" dxfId="822" priority="740" stopIfTrue="1" operator="equal">
      <formula>"CW 2130-R11"</formula>
    </cfRule>
    <cfRule type="cellIs" dxfId="821" priority="741" stopIfTrue="1" operator="equal">
      <formula>"CW 3120-R2"</formula>
    </cfRule>
    <cfRule type="cellIs" dxfId="820" priority="742" stopIfTrue="1" operator="equal">
      <formula>"CW 3240-R7"</formula>
    </cfRule>
  </conditionalFormatting>
  <conditionalFormatting sqref="D72">
    <cfRule type="cellIs" dxfId="819" priority="847" stopIfTrue="1" operator="equal">
      <formula>"CW 2130-R11"</formula>
    </cfRule>
    <cfRule type="cellIs" dxfId="818" priority="848" stopIfTrue="1" operator="equal">
      <formula>"CW 3120-R2"</formula>
    </cfRule>
    <cfRule type="cellIs" dxfId="817" priority="849" stopIfTrue="1" operator="equal">
      <formula>"CW 3240-R7"</formula>
    </cfRule>
  </conditionalFormatting>
  <conditionalFormatting sqref="D73">
    <cfRule type="cellIs" dxfId="816" priority="844" stopIfTrue="1" operator="equal">
      <formula>"CW 2130-R11"</formula>
    </cfRule>
    <cfRule type="cellIs" dxfId="815" priority="845" stopIfTrue="1" operator="equal">
      <formula>"CW 3120-R2"</formula>
    </cfRule>
    <cfRule type="cellIs" dxfId="814" priority="846" stopIfTrue="1" operator="equal">
      <formula>"CW 3240-R7"</formula>
    </cfRule>
  </conditionalFormatting>
  <conditionalFormatting sqref="D74">
    <cfRule type="cellIs" dxfId="813" priority="841" stopIfTrue="1" operator="equal">
      <formula>"CW 2130-R11"</formula>
    </cfRule>
    <cfRule type="cellIs" dxfId="812" priority="842" stopIfTrue="1" operator="equal">
      <formula>"CW 3120-R2"</formula>
    </cfRule>
    <cfRule type="cellIs" dxfId="811" priority="843" stopIfTrue="1" operator="equal">
      <formula>"CW 3240-R7"</formula>
    </cfRule>
  </conditionalFormatting>
  <conditionalFormatting sqref="D151">
    <cfRule type="cellIs" dxfId="810" priority="737" stopIfTrue="1" operator="equal">
      <formula>"CW 2130-R11"</formula>
    </cfRule>
    <cfRule type="cellIs" dxfId="809" priority="738" stopIfTrue="1" operator="equal">
      <formula>"CW 3120-R2"</formula>
    </cfRule>
    <cfRule type="cellIs" dxfId="808" priority="739" stopIfTrue="1" operator="equal">
      <formula>"CW 3240-R7"</formula>
    </cfRule>
  </conditionalFormatting>
  <conditionalFormatting sqref="D86">
    <cfRule type="cellIs" dxfId="807" priority="838" stopIfTrue="1" operator="equal">
      <formula>"CW 2130-R11"</formula>
    </cfRule>
    <cfRule type="cellIs" dxfId="806" priority="839" stopIfTrue="1" operator="equal">
      <formula>"CW 3120-R2"</formula>
    </cfRule>
    <cfRule type="cellIs" dxfId="805" priority="840" stopIfTrue="1" operator="equal">
      <formula>"CW 3240-R7"</formula>
    </cfRule>
  </conditionalFormatting>
  <conditionalFormatting sqref="D87:D88">
    <cfRule type="cellIs" dxfId="804" priority="835" stopIfTrue="1" operator="equal">
      <formula>"CW 2130-R11"</formula>
    </cfRule>
    <cfRule type="cellIs" dxfId="803" priority="836" stopIfTrue="1" operator="equal">
      <formula>"CW 3120-R2"</formula>
    </cfRule>
    <cfRule type="cellIs" dxfId="802" priority="837" stopIfTrue="1" operator="equal">
      <formula>"CW 3240-R7"</formula>
    </cfRule>
  </conditionalFormatting>
  <conditionalFormatting sqref="D91">
    <cfRule type="cellIs" dxfId="801" priority="832" stopIfTrue="1" operator="equal">
      <formula>"CW 2130-R11"</formula>
    </cfRule>
    <cfRule type="cellIs" dxfId="800" priority="833" stopIfTrue="1" operator="equal">
      <formula>"CW 3120-R2"</formula>
    </cfRule>
    <cfRule type="cellIs" dxfId="799" priority="834" stopIfTrue="1" operator="equal">
      <formula>"CW 3240-R7"</formula>
    </cfRule>
  </conditionalFormatting>
  <conditionalFormatting sqref="D92">
    <cfRule type="cellIs" dxfId="798" priority="829" stopIfTrue="1" operator="equal">
      <formula>"CW 2130-R11"</formula>
    </cfRule>
    <cfRule type="cellIs" dxfId="797" priority="830" stopIfTrue="1" operator="equal">
      <formula>"CW 3120-R2"</formula>
    </cfRule>
    <cfRule type="cellIs" dxfId="796" priority="831" stopIfTrue="1" operator="equal">
      <formula>"CW 3240-R7"</formula>
    </cfRule>
  </conditionalFormatting>
  <conditionalFormatting sqref="D94">
    <cfRule type="cellIs" dxfId="795" priority="826" stopIfTrue="1" operator="equal">
      <formula>"CW 2130-R11"</formula>
    </cfRule>
    <cfRule type="cellIs" dxfId="794" priority="827" stopIfTrue="1" operator="equal">
      <formula>"CW 3120-R2"</formula>
    </cfRule>
    <cfRule type="cellIs" dxfId="793" priority="828" stopIfTrue="1" operator="equal">
      <formula>"CW 3240-R7"</formula>
    </cfRule>
  </conditionalFormatting>
  <conditionalFormatting sqref="D90">
    <cfRule type="cellIs" dxfId="792" priority="823" stopIfTrue="1" operator="equal">
      <formula>"CW 2130-R11"</formula>
    </cfRule>
    <cfRule type="cellIs" dxfId="791" priority="824" stopIfTrue="1" operator="equal">
      <formula>"CW 3120-R2"</formula>
    </cfRule>
    <cfRule type="cellIs" dxfId="790" priority="825" stopIfTrue="1" operator="equal">
      <formula>"CW 3240-R7"</formula>
    </cfRule>
  </conditionalFormatting>
  <conditionalFormatting sqref="D79">
    <cfRule type="cellIs" dxfId="789" priority="814" stopIfTrue="1" operator="equal">
      <formula>"CW 2130-R11"</formula>
    </cfRule>
    <cfRule type="cellIs" dxfId="788" priority="815" stopIfTrue="1" operator="equal">
      <formula>"CW 3120-R2"</formula>
    </cfRule>
    <cfRule type="cellIs" dxfId="787" priority="816" stopIfTrue="1" operator="equal">
      <formula>"CW 3240-R7"</formula>
    </cfRule>
  </conditionalFormatting>
  <conditionalFormatting sqref="D81">
    <cfRule type="cellIs" dxfId="786" priority="811" stopIfTrue="1" operator="equal">
      <formula>"CW 2130-R11"</formula>
    </cfRule>
    <cfRule type="cellIs" dxfId="785" priority="812" stopIfTrue="1" operator="equal">
      <formula>"CW 3120-R2"</formula>
    </cfRule>
    <cfRule type="cellIs" dxfId="784" priority="813" stopIfTrue="1" operator="equal">
      <formula>"CW 3240-R7"</formula>
    </cfRule>
  </conditionalFormatting>
  <conditionalFormatting sqref="D82:D85">
    <cfRule type="cellIs" dxfId="783" priority="808" stopIfTrue="1" operator="equal">
      <formula>"CW 2130-R11"</formula>
    </cfRule>
    <cfRule type="cellIs" dxfId="782" priority="809" stopIfTrue="1" operator="equal">
      <formula>"CW 3120-R2"</formula>
    </cfRule>
    <cfRule type="cellIs" dxfId="781" priority="810" stopIfTrue="1" operator="equal">
      <formula>"CW 3240-R7"</formula>
    </cfRule>
  </conditionalFormatting>
  <conditionalFormatting sqref="D98">
    <cfRule type="cellIs" dxfId="780" priority="802" stopIfTrue="1" operator="equal">
      <formula>"CW 2130-R11"</formula>
    </cfRule>
    <cfRule type="cellIs" dxfId="779" priority="803" stopIfTrue="1" operator="equal">
      <formula>"CW 3120-R2"</formula>
    </cfRule>
    <cfRule type="cellIs" dxfId="778" priority="804" stopIfTrue="1" operator="equal">
      <formula>"CW 3240-R7"</formula>
    </cfRule>
  </conditionalFormatting>
  <conditionalFormatting sqref="D97">
    <cfRule type="cellIs" dxfId="777" priority="805" stopIfTrue="1" operator="equal">
      <formula>"CW 2130-R11"</formula>
    </cfRule>
    <cfRule type="cellIs" dxfId="776" priority="806" stopIfTrue="1" operator="equal">
      <formula>"CW 3120-R2"</formula>
    </cfRule>
    <cfRule type="cellIs" dxfId="775" priority="807" stopIfTrue="1" operator="equal">
      <formula>"CW 3240-R7"</formula>
    </cfRule>
  </conditionalFormatting>
  <conditionalFormatting sqref="D99:D101">
    <cfRule type="cellIs" dxfId="774" priority="799" stopIfTrue="1" operator="equal">
      <formula>"CW 2130-R11"</formula>
    </cfRule>
    <cfRule type="cellIs" dxfId="773" priority="800" stopIfTrue="1" operator="equal">
      <formula>"CW 3120-R2"</formula>
    </cfRule>
    <cfRule type="cellIs" dxfId="772" priority="801" stopIfTrue="1" operator="equal">
      <formula>"CW 3240-R7"</formula>
    </cfRule>
  </conditionalFormatting>
  <conditionalFormatting sqref="D104:D105">
    <cfRule type="cellIs" dxfId="771" priority="796" stopIfTrue="1" operator="equal">
      <formula>"CW 2130-R11"</formula>
    </cfRule>
    <cfRule type="cellIs" dxfId="770" priority="797" stopIfTrue="1" operator="equal">
      <formula>"CW 3120-R2"</formula>
    </cfRule>
    <cfRule type="cellIs" dxfId="769" priority="798" stopIfTrue="1" operator="equal">
      <formula>"CW 3240-R7"</formula>
    </cfRule>
  </conditionalFormatting>
  <conditionalFormatting sqref="D106:D107">
    <cfRule type="cellIs" dxfId="768" priority="793" stopIfTrue="1" operator="equal">
      <formula>"CW 2130-R11"</formula>
    </cfRule>
    <cfRule type="cellIs" dxfId="767" priority="794" stopIfTrue="1" operator="equal">
      <formula>"CW 3120-R2"</formula>
    </cfRule>
    <cfRule type="cellIs" dxfId="766" priority="795" stopIfTrue="1" operator="equal">
      <formula>"CW 3240-R7"</formula>
    </cfRule>
  </conditionalFormatting>
  <conditionalFormatting sqref="D112">
    <cfRule type="cellIs" dxfId="765" priority="787" stopIfTrue="1" operator="equal">
      <formula>"CW 2130-R11"</formula>
    </cfRule>
    <cfRule type="cellIs" dxfId="764" priority="788" stopIfTrue="1" operator="equal">
      <formula>"CW 3120-R2"</formula>
    </cfRule>
    <cfRule type="cellIs" dxfId="763" priority="789" stopIfTrue="1" operator="equal">
      <formula>"CW 3240-R7"</formula>
    </cfRule>
  </conditionalFormatting>
  <conditionalFormatting sqref="D108">
    <cfRule type="cellIs" dxfId="762" priority="790" stopIfTrue="1" operator="equal">
      <formula>"CW 2130-R11"</formula>
    </cfRule>
    <cfRule type="cellIs" dxfId="761" priority="791" stopIfTrue="1" operator="equal">
      <formula>"CW 3120-R2"</formula>
    </cfRule>
    <cfRule type="cellIs" dxfId="760" priority="792" stopIfTrue="1" operator="equal">
      <formula>"CW 3240-R7"</formula>
    </cfRule>
  </conditionalFormatting>
  <conditionalFormatting sqref="D114:D115">
    <cfRule type="cellIs" dxfId="759" priority="785" stopIfTrue="1" operator="equal">
      <formula>"CW 3120-R2"</formula>
    </cfRule>
    <cfRule type="cellIs" dxfId="758" priority="786" stopIfTrue="1" operator="equal">
      <formula>"CW 3240-R7"</formula>
    </cfRule>
  </conditionalFormatting>
  <conditionalFormatting sqref="D123:D124">
    <cfRule type="cellIs" dxfId="757" priority="775" stopIfTrue="1" operator="equal">
      <formula>"CW 2130-R11"</formula>
    </cfRule>
    <cfRule type="cellIs" dxfId="756" priority="776" stopIfTrue="1" operator="equal">
      <formula>"CW 3120-R2"</formula>
    </cfRule>
    <cfRule type="cellIs" dxfId="755" priority="777" stopIfTrue="1" operator="equal">
      <formula>"CW 3240-R7"</formula>
    </cfRule>
  </conditionalFormatting>
  <conditionalFormatting sqref="D119">
    <cfRule type="cellIs" dxfId="754" priority="783" stopIfTrue="1" operator="equal">
      <formula>"CW 3120-R2"</formula>
    </cfRule>
    <cfRule type="cellIs" dxfId="753" priority="784" stopIfTrue="1" operator="equal">
      <formula>"CW 3240-R7"</formula>
    </cfRule>
  </conditionalFormatting>
  <conditionalFormatting sqref="D118">
    <cfRule type="cellIs" dxfId="752" priority="781" stopIfTrue="1" operator="equal">
      <formula>"CW 3120-R2"</formula>
    </cfRule>
    <cfRule type="cellIs" dxfId="751" priority="782" stopIfTrue="1" operator="equal">
      <formula>"CW 3240-R7"</formula>
    </cfRule>
  </conditionalFormatting>
  <conditionalFormatting sqref="D120:D122">
    <cfRule type="cellIs" dxfId="750" priority="778" stopIfTrue="1" operator="equal">
      <formula>"CW 2130-R11"</formula>
    </cfRule>
    <cfRule type="cellIs" dxfId="749" priority="779" stopIfTrue="1" operator="equal">
      <formula>"CW 3120-R2"</formula>
    </cfRule>
    <cfRule type="cellIs" dxfId="748" priority="780" stopIfTrue="1" operator="equal">
      <formula>"CW 3240-R7"</formula>
    </cfRule>
  </conditionalFormatting>
  <conditionalFormatting sqref="D131">
    <cfRule type="cellIs" dxfId="747" priority="761" stopIfTrue="1" operator="equal">
      <formula>"CW 2130-R11"</formula>
    </cfRule>
    <cfRule type="cellIs" dxfId="746" priority="762" stopIfTrue="1" operator="equal">
      <formula>"CW 3120-R2"</formula>
    </cfRule>
    <cfRule type="cellIs" dxfId="745" priority="763" stopIfTrue="1" operator="equal">
      <formula>"CW 3240-R7"</formula>
    </cfRule>
  </conditionalFormatting>
  <conditionalFormatting sqref="D129">
    <cfRule type="cellIs" dxfId="744" priority="766" stopIfTrue="1" operator="equal">
      <formula>"CW 2130-R11"</formula>
    </cfRule>
    <cfRule type="cellIs" dxfId="743" priority="767" stopIfTrue="1" operator="equal">
      <formula>"CW 3120-R2"</formula>
    </cfRule>
    <cfRule type="cellIs" dxfId="742" priority="768" stopIfTrue="1" operator="equal">
      <formula>"CW 3240-R7"</formula>
    </cfRule>
  </conditionalFormatting>
  <conditionalFormatting sqref="D132">
    <cfRule type="cellIs" dxfId="741" priority="755" stopIfTrue="1" operator="equal">
      <formula>"CW 2130-R11"</formula>
    </cfRule>
    <cfRule type="cellIs" dxfId="740" priority="756" stopIfTrue="1" operator="equal">
      <formula>"CW 3120-R2"</formula>
    </cfRule>
    <cfRule type="cellIs" dxfId="739" priority="757" stopIfTrue="1" operator="equal">
      <formula>"CW 3240-R7"</formula>
    </cfRule>
  </conditionalFormatting>
  <conditionalFormatting sqref="D133:D134">
    <cfRule type="cellIs" dxfId="738" priority="758" stopIfTrue="1" operator="equal">
      <formula>"CW 2130-R11"</formula>
    </cfRule>
    <cfRule type="cellIs" dxfId="737" priority="759" stopIfTrue="1" operator="equal">
      <formula>"CW 3120-R2"</formula>
    </cfRule>
    <cfRule type="cellIs" dxfId="736" priority="760" stopIfTrue="1" operator="equal">
      <formula>"CW 3240-R7"</formula>
    </cfRule>
  </conditionalFormatting>
  <conditionalFormatting sqref="D135:D137">
    <cfRule type="cellIs" dxfId="735" priority="752" stopIfTrue="1" operator="equal">
      <formula>"CW 2130-R11"</formula>
    </cfRule>
    <cfRule type="cellIs" dxfId="734" priority="753" stopIfTrue="1" operator="equal">
      <formula>"CW 3120-R2"</formula>
    </cfRule>
    <cfRule type="cellIs" dxfId="733" priority="754" stopIfTrue="1" operator="equal">
      <formula>"CW 3240-R7"</formula>
    </cfRule>
  </conditionalFormatting>
  <conditionalFormatting sqref="D138">
    <cfRule type="cellIs" dxfId="732" priority="749" stopIfTrue="1" operator="equal">
      <formula>"CW 2130-R11"</formula>
    </cfRule>
    <cfRule type="cellIs" dxfId="731" priority="750" stopIfTrue="1" operator="equal">
      <formula>"CW 3120-R2"</formula>
    </cfRule>
    <cfRule type="cellIs" dxfId="730" priority="751" stopIfTrue="1" operator="equal">
      <formula>"CW 3240-R7"</formula>
    </cfRule>
  </conditionalFormatting>
  <conditionalFormatting sqref="D144:D145">
    <cfRule type="cellIs" dxfId="729" priority="743" stopIfTrue="1" operator="equal">
      <formula>"CW 2130-R11"</formula>
    </cfRule>
    <cfRule type="cellIs" dxfId="728" priority="744" stopIfTrue="1" operator="equal">
      <formula>"CW 3120-R2"</formula>
    </cfRule>
    <cfRule type="cellIs" dxfId="727" priority="745" stopIfTrue="1" operator="equal">
      <formula>"CW 3240-R7"</formula>
    </cfRule>
  </conditionalFormatting>
  <conditionalFormatting sqref="D155">
    <cfRule type="cellIs" dxfId="726" priority="624" stopIfTrue="1" operator="equal">
      <formula>"CW 2130-R11"</formula>
    </cfRule>
    <cfRule type="cellIs" dxfId="725" priority="625" stopIfTrue="1" operator="equal">
      <formula>"CW 3120-R2"</formula>
    </cfRule>
    <cfRule type="cellIs" dxfId="724" priority="626" stopIfTrue="1" operator="equal">
      <formula>"CW 3240-R7"</formula>
    </cfRule>
  </conditionalFormatting>
  <conditionalFormatting sqref="D154">
    <cfRule type="cellIs" dxfId="723" priority="731" stopIfTrue="1" operator="equal">
      <formula>"CW 2130-R11"</formula>
    </cfRule>
    <cfRule type="cellIs" dxfId="722" priority="732" stopIfTrue="1" operator="equal">
      <formula>"CW 3120-R2"</formula>
    </cfRule>
    <cfRule type="cellIs" dxfId="721" priority="733" stopIfTrue="1" operator="equal">
      <formula>"CW 3240-R7"</formula>
    </cfRule>
  </conditionalFormatting>
  <conditionalFormatting sqref="D152">
    <cfRule type="cellIs" dxfId="720" priority="734" stopIfTrue="1" operator="equal">
      <formula>"CW 2130-R11"</formula>
    </cfRule>
    <cfRule type="cellIs" dxfId="719" priority="735" stopIfTrue="1" operator="equal">
      <formula>"CW 3120-R2"</formula>
    </cfRule>
    <cfRule type="cellIs" dxfId="718" priority="736" stopIfTrue="1" operator="equal">
      <formula>"CW 3240-R7"</formula>
    </cfRule>
  </conditionalFormatting>
  <conditionalFormatting sqref="D156">
    <cfRule type="cellIs" dxfId="717" priority="728" stopIfTrue="1" operator="equal">
      <formula>"CW 2130-R11"</formula>
    </cfRule>
    <cfRule type="cellIs" dxfId="716" priority="729" stopIfTrue="1" operator="equal">
      <formula>"CW 3120-R2"</formula>
    </cfRule>
    <cfRule type="cellIs" dxfId="715" priority="730" stopIfTrue="1" operator="equal">
      <formula>"CW 3240-R7"</formula>
    </cfRule>
  </conditionalFormatting>
  <conditionalFormatting sqref="D157:D160">
    <cfRule type="cellIs" dxfId="714" priority="725" stopIfTrue="1" operator="equal">
      <formula>"CW 2130-R11"</formula>
    </cfRule>
    <cfRule type="cellIs" dxfId="713" priority="726" stopIfTrue="1" operator="equal">
      <formula>"CW 3120-R2"</formula>
    </cfRule>
    <cfRule type="cellIs" dxfId="712" priority="727" stopIfTrue="1" operator="equal">
      <formula>"CW 3240-R7"</formula>
    </cfRule>
  </conditionalFormatting>
  <conditionalFormatting sqref="D163:D164">
    <cfRule type="cellIs" dxfId="711" priority="722" stopIfTrue="1" operator="equal">
      <formula>"CW 2130-R11"</formula>
    </cfRule>
    <cfRule type="cellIs" dxfId="710" priority="723" stopIfTrue="1" operator="equal">
      <formula>"CW 3120-R2"</formula>
    </cfRule>
    <cfRule type="cellIs" dxfId="709" priority="724" stopIfTrue="1" operator="equal">
      <formula>"CW 3240-R7"</formula>
    </cfRule>
  </conditionalFormatting>
  <conditionalFormatting sqref="D165:D166">
    <cfRule type="cellIs" dxfId="708" priority="719" stopIfTrue="1" operator="equal">
      <formula>"CW 2130-R11"</formula>
    </cfRule>
    <cfRule type="cellIs" dxfId="707" priority="720" stopIfTrue="1" operator="equal">
      <formula>"CW 3120-R2"</formula>
    </cfRule>
    <cfRule type="cellIs" dxfId="706" priority="721" stopIfTrue="1" operator="equal">
      <formula>"CW 3240-R7"</formula>
    </cfRule>
  </conditionalFormatting>
  <conditionalFormatting sqref="D174">
    <cfRule type="cellIs" dxfId="705" priority="716" stopIfTrue="1" operator="equal">
      <formula>"CW 2130-R11"</formula>
    </cfRule>
    <cfRule type="cellIs" dxfId="704" priority="717" stopIfTrue="1" operator="equal">
      <formula>"CW 3120-R2"</formula>
    </cfRule>
    <cfRule type="cellIs" dxfId="703" priority="718" stopIfTrue="1" operator="equal">
      <formula>"CW 3240-R7"</formula>
    </cfRule>
  </conditionalFormatting>
  <conditionalFormatting sqref="D175:D176">
    <cfRule type="cellIs" dxfId="702" priority="713" stopIfTrue="1" operator="equal">
      <formula>"CW 2130-R11"</formula>
    </cfRule>
    <cfRule type="cellIs" dxfId="701" priority="714" stopIfTrue="1" operator="equal">
      <formula>"CW 3120-R2"</formula>
    </cfRule>
    <cfRule type="cellIs" dxfId="700" priority="715" stopIfTrue="1" operator="equal">
      <formula>"CW 3240-R7"</formula>
    </cfRule>
  </conditionalFormatting>
  <conditionalFormatting sqref="D180">
    <cfRule type="cellIs" dxfId="699" priority="710" stopIfTrue="1" operator="equal">
      <formula>"CW 2130-R11"</formula>
    </cfRule>
    <cfRule type="cellIs" dxfId="698" priority="711" stopIfTrue="1" operator="equal">
      <formula>"CW 3120-R2"</formula>
    </cfRule>
    <cfRule type="cellIs" dxfId="697" priority="712" stopIfTrue="1" operator="equal">
      <formula>"CW 3240-R7"</formula>
    </cfRule>
  </conditionalFormatting>
  <conditionalFormatting sqref="D181">
    <cfRule type="cellIs" dxfId="696" priority="707" stopIfTrue="1" operator="equal">
      <formula>"CW 2130-R11"</formula>
    </cfRule>
    <cfRule type="cellIs" dxfId="695" priority="708" stopIfTrue="1" operator="equal">
      <formula>"CW 3120-R2"</formula>
    </cfRule>
    <cfRule type="cellIs" dxfId="694" priority="709" stopIfTrue="1" operator="equal">
      <formula>"CW 3240-R7"</formula>
    </cfRule>
  </conditionalFormatting>
  <conditionalFormatting sqref="D182:D183">
    <cfRule type="cellIs" dxfId="693" priority="704" stopIfTrue="1" operator="equal">
      <formula>"CW 2130-R11"</formula>
    </cfRule>
    <cfRule type="cellIs" dxfId="692" priority="705" stopIfTrue="1" operator="equal">
      <formula>"CW 3120-R2"</formula>
    </cfRule>
    <cfRule type="cellIs" dxfId="691" priority="706" stopIfTrue="1" operator="equal">
      <formula>"CW 3240-R7"</formula>
    </cfRule>
  </conditionalFormatting>
  <conditionalFormatting sqref="D184">
    <cfRule type="cellIs" dxfId="690" priority="701" stopIfTrue="1" operator="equal">
      <formula>"CW 2130-R11"</formula>
    </cfRule>
    <cfRule type="cellIs" dxfId="689" priority="702" stopIfTrue="1" operator="equal">
      <formula>"CW 3120-R2"</formula>
    </cfRule>
    <cfRule type="cellIs" dxfId="688" priority="703" stopIfTrue="1" operator="equal">
      <formula>"CW 3240-R7"</formula>
    </cfRule>
  </conditionalFormatting>
  <conditionalFormatting sqref="D179">
    <cfRule type="cellIs" dxfId="687" priority="698" stopIfTrue="1" operator="equal">
      <formula>"CW 2130-R11"</formula>
    </cfRule>
    <cfRule type="cellIs" dxfId="686" priority="699" stopIfTrue="1" operator="equal">
      <formula>"CW 3120-R2"</formula>
    </cfRule>
    <cfRule type="cellIs" dxfId="685" priority="700" stopIfTrue="1" operator="equal">
      <formula>"CW 3240-R7"</formula>
    </cfRule>
  </conditionalFormatting>
  <conditionalFormatting sqref="D177 D179">
    <cfRule type="cellIs" dxfId="684" priority="695" stopIfTrue="1" operator="equal">
      <formula>"CW 2130-R11"</formula>
    </cfRule>
    <cfRule type="cellIs" dxfId="683" priority="696" stopIfTrue="1" operator="equal">
      <formula>"CW 3120-R2"</formula>
    </cfRule>
    <cfRule type="cellIs" dxfId="682" priority="697" stopIfTrue="1" operator="equal">
      <formula>"CW 3240-R7"</formula>
    </cfRule>
  </conditionalFormatting>
  <conditionalFormatting sqref="D167">
    <cfRule type="cellIs" dxfId="681" priority="692" stopIfTrue="1" operator="equal">
      <formula>"CW 2130-R11"</formula>
    </cfRule>
    <cfRule type="cellIs" dxfId="680" priority="693" stopIfTrue="1" operator="equal">
      <formula>"CW 3120-R2"</formula>
    </cfRule>
    <cfRule type="cellIs" dxfId="679" priority="694" stopIfTrue="1" operator="equal">
      <formula>"CW 3240-R7"</formula>
    </cfRule>
  </conditionalFormatting>
  <conditionalFormatting sqref="D168">
    <cfRule type="cellIs" dxfId="678" priority="689" stopIfTrue="1" operator="equal">
      <formula>"CW 2130-R11"</formula>
    </cfRule>
    <cfRule type="cellIs" dxfId="677" priority="690" stopIfTrue="1" operator="equal">
      <formula>"CW 3120-R2"</formula>
    </cfRule>
    <cfRule type="cellIs" dxfId="676" priority="691" stopIfTrue="1" operator="equal">
      <formula>"CW 3240-R7"</formula>
    </cfRule>
  </conditionalFormatting>
  <conditionalFormatting sqref="D169">
    <cfRule type="cellIs" dxfId="675" priority="686" stopIfTrue="1" operator="equal">
      <formula>"CW 2130-R11"</formula>
    </cfRule>
    <cfRule type="cellIs" dxfId="674" priority="687" stopIfTrue="1" operator="equal">
      <formula>"CW 3120-R2"</formula>
    </cfRule>
    <cfRule type="cellIs" dxfId="673" priority="688" stopIfTrue="1" operator="equal">
      <formula>"CW 3240-R7"</formula>
    </cfRule>
  </conditionalFormatting>
  <conditionalFormatting sqref="D170:D173">
    <cfRule type="cellIs" dxfId="672" priority="683" stopIfTrue="1" operator="equal">
      <formula>"CW 2130-R11"</formula>
    </cfRule>
    <cfRule type="cellIs" dxfId="671" priority="684" stopIfTrue="1" operator="equal">
      <formula>"CW 3120-R2"</formula>
    </cfRule>
    <cfRule type="cellIs" dxfId="670" priority="685" stopIfTrue="1" operator="equal">
      <formula>"CW 3240-R7"</formula>
    </cfRule>
  </conditionalFormatting>
  <conditionalFormatting sqref="D185">
    <cfRule type="cellIs" dxfId="669" priority="680" stopIfTrue="1" operator="equal">
      <formula>"CW 2130-R11"</formula>
    </cfRule>
    <cfRule type="cellIs" dxfId="668" priority="681" stopIfTrue="1" operator="equal">
      <formula>"CW 3120-R2"</formula>
    </cfRule>
    <cfRule type="cellIs" dxfId="667" priority="682" stopIfTrue="1" operator="equal">
      <formula>"CW 3240-R7"</formula>
    </cfRule>
  </conditionalFormatting>
  <conditionalFormatting sqref="D186">
    <cfRule type="cellIs" dxfId="666" priority="677" stopIfTrue="1" operator="equal">
      <formula>"CW 2130-R11"</formula>
    </cfRule>
    <cfRule type="cellIs" dxfId="665" priority="678" stopIfTrue="1" operator="equal">
      <formula>"CW 3120-R2"</formula>
    </cfRule>
    <cfRule type="cellIs" dxfId="664" priority="679" stopIfTrue="1" operator="equal">
      <formula>"CW 3240-R7"</formula>
    </cfRule>
  </conditionalFormatting>
  <conditionalFormatting sqref="D187:D189">
    <cfRule type="cellIs" dxfId="663" priority="674" stopIfTrue="1" operator="equal">
      <formula>"CW 2130-R11"</formula>
    </cfRule>
    <cfRule type="cellIs" dxfId="662" priority="675" stopIfTrue="1" operator="equal">
      <formula>"CW 3120-R2"</formula>
    </cfRule>
    <cfRule type="cellIs" dxfId="661" priority="676" stopIfTrue="1" operator="equal">
      <formula>"CW 3240-R7"</formula>
    </cfRule>
  </conditionalFormatting>
  <conditionalFormatting sqref="D192:D193">
    <cfRule type="cellIs" dxfId="660" priority="671" stopIfTrue="1" operator="equal">
      <formula>"CW 2130-R11"</formula>
    </cfRule>
    <cfRule type="cellIs" dxfId="659" priority="672" stopIfTrue="1" operator="equal">
      <formula>"CW 3120-R2"</formula>
    </cfRule>
    <cfRule type="cellIs" dxfId="658" priority="673" stopIfTrue="1" operator="equal">
      <formula>"CW 3240-R7"</formula>
    </cfRule>
  </conditionalFormatting>
  <conditionalFormatting sqref="D194:D195">
    <cfRule type="cellIs" dxfId="657" priority="668" stopIfTrue="1" operator="equal">
      <formula>"CW 2130-R11"</formula>
    </cfRule>
    <cfRule type="cellIs" dxfId="656" priority="669" stopIfTrue="1" operator="equal">
      <formula>"CW 3120-R2"</formula>
    </cfRule>
    <cfRule type="cellIs" dxfId="655" priority="670" stopIfTrue="1" operator="equal">
      <formula>"CW 3240-R7"</formula>
    </cfRule>
  </conditionalFormatting>
  <conditionalFormatting sqref="D198">
    <cfRule type="cellIs" dxfId="654" priority="662" stopIfTrue="1" operator="equal">
      <formula>"CW 2130-R11"</formula>
    </cfRule>
    <cfRule type="cellIs" dxfId="653" priority="663" stopIfTrue="1" operator="equal">
      <formula>"CW 3120-R2"</formula>
    </cfRule>
    <cfRule type="cellIs" dxfId="652" priority="664" stopIfTrue="1" operator="equal">
      <formula>"CW 3240-R7"</formula>
    </cfRule>
  </conditionalFormatting>
  <conditionalFormatting sqref="D196">
    <cfRule type="cellIs" dxfId="651" priority="665" stopIfTrue="1" operator="equal">
      <formula>"CW 2130-R11"</formula>
    </cfRule>
    <cfRule type="cellIs" dxfId="650" priority="666" stopIfTrue="1" operator="equal">
      <formula>"CW 3120-R2"</formula>
    </cfRule>
    <cfRule type="cellIs" dxfId="649" priority="667" stopIfTrue="1" operator="equal">
      <formula>"CW 3240-R7"</formula>
    </cfRule>
  </conditionalFormatting>
  <conditionalFormatting sqref="D200:D201">
    <cfRule type="cellIs" dxfId="648" priority="660" stopIfTrue="1" operator="equal">
      <formula>"CW 3120-R2"</formula>
    </cfRule>
    <cfRule type="cellIs" dxfId="647" priority="661" stopIfTrue="1" operator="equal">
      <formula>"CW 3240-R7"</formula>
    </cfRule>
  </conditionalFormatting>
  <conditionalFormatting sqref="D206">
    <cfRule type="cellIs" dxfId="646" priority="658" stopIfTrue="1" operator="equal">
      <formula>"CW 3120-R2"</formula>
    </cfRule>
    <cfRule type="cellIs" dxfId="645" priority="659" stopIfTrue="1" operator="equal">
      <formula>"CW 3240-R7"</formula>
    </cfRule>
  </conditionalFormatting>
  <conditionalFormatting sqref="D215">
    <cfRule type="cellIs" dxfId="644" priority="645" stopIfTrue="1" operator="equal">
      <formula>"CW 2130-R11"</formula>
    </cfRule>
    <cfRule type="cellIs" dxfId="643" priority="646" stopIfTrue="1" operator="equal">
      <formula>"CW 3120-R2"</formula>
    </cfRule>
    <cfRule type="cellIs" dxfId="642" priority="647" stopIfTrue="1" operator="equal">
      <formula>"CW 3240-R7"</formula>
    </cfRule>
  </conditionalFormatting>
  <conditionalFormatting sqref="D204">
    <cfRule type="cellIs" dxfId="641" priority="656" stopIfTrue="1" operator="equal">
      <formula>"CW 3120-R2"</formula>
    </cfRule>
    <cfRule type="cellIs" dxfId="640" priority="657" stopIfTrue="1" operator="equal">
      <formula>"CW 3240-R7"</formula>
    </cfRule>
  </conditionalFormatting>
  <conditionalFormatting sqref="D207:D209">
    <cfRule type="cellIs" dxfId="639" priority="653" stopIfTrue="1" operator="equal">
      <formula>"CW 2130-R11"</formula>
    </cfRule>
    <cfRule type="cellIs" dxfId="638" priority="654" stopIfTrue="1" operator="equal">
      <formula>"CW 3120-R2"</formula>
    </cfRule>
    <cfRule type="cellIs" dxfId="637" priority="655" stopIfTrue="1" operator="equal">
      <formula>"CW 3240-R7"</formula>
    </cfRule>
  </conditionalFormatting>
  <conditionalFormatting sqref="D217:D218">
    <cfRule type="cellIs" dxfId="636" priority="642" stopIfTrue="1" operator="equal">
      <formula>"CW 2130-R11"</formula>
    </cfRule>
    <cfRule type="cellIs" dxfId="635" priority="643" stopIfTrue="1" operator="equal">
      <formula>"CW 3120-R2"</formula>
    </cfRule>
    <cfRule type="cellIs" dxfId="634" priority="644" stopIfTrue="1" operator="equal">
      <formula>"CW 3240-R7"</formula>
    </cfRule>
  </conditionalFormatting>
  <conditionalFormatting sqref="D214">
    <cfRule type="cellIs" dxfId="633" priority="648" stopIfTrue="1" operator="equal">
      <formula>"CW 3120-R2"</formula>
    </cfRule>
    <cfRule type="cellIs" dxfId="632" priority="649" stopIfTrue="1" operator="equal">
      <formula>"CW 3240-R7"</formula>
    </cfRule>
  </conditionalFormatting>
  <conditionalFormatting sqref="D213">
    <cfRule type="cellIs" dxfId="631" priority="650" stopIfTrue="1" operator="equal">
      <formula>"CW 2130-R11"</formula>
    </cfRule>
    <cfRule type="cellIs" dxfId="630" priority="651" stopIfTrue="1" operator="equal">
      <formula>"CW 3120-R2"</formula>
    </cfRule>
    <cfRule type="cellIs" dxfId="629" priority="652" stopIfTrue="1" operator="equal">
      <formula>"CW 3240-R7"</formula>
    </cfRule>
  </conditionalFormatting>
  <conditionalFormatting sqref="D216">
    <cfRule type="cellIs" dxfId="628" priority="639" stopIfTrue="1" operator="equal">
      <formula>"CW 2130-R11"</formula>
    </cfRule>
    <cfRule type="cellIs" dxfId="627" priority="640" stopIfTrue="1" operator="equal">
      <formula>"CW 3120-R2"</formula>
    </cfRule>
    <cfRule type="cellIs" dxfId="626" priority="641" stopIfTrue="1" operator="equal">
      <formula>"CW 3240-R7"</formula>
    </cfRule>
  </conditionalFormatting>
  <conditionalFormatting sqref="D219:D221">
    <cfRule type="cellIs" dxfId="625" priority="636" stopIfTrue="1" operator="equal">
      <formula>"CW 2130-R11"</formula>
    </cfRule>
    <cfRule type="cellIs" dxfId="624" priority="637" stopIfTrue="1" operator="equal">
      <formula>"CW 3120-R2"</formula>
    </cfRule>
    <cfRule type="cellIs" dxfId="623" priority="638" stopIfTrue="1" operator="equal">
      <formula>"CW 3240-R7"</formula>
    </cfRule>
  </conditionalFormatting>
  <conditionalFormatting sqref="D222">
    <cfRule type="cellIs" dxfId="622" priority="633" stopIfTrue="1" operator="equal">
      <formula>"CW 2130-R11"</formula>
    </cfRule>
    <cfRule type="cellIs" dxfId="621" priority="634" stopIfTrue="1" operator="equal">
      <formula>"CW 3120-R2"</formula>
    </cfRule>
    <cfRule type="cellIs" dxfId="620" priority="635" stopIfTrue="1" operator="equal">
      <formula>"CW 3240-R7"</formula>
    </cfRule>
  </conditionalFormatting>
  <conditionalFormatting sqref="D224:D225">
    <cfRule type="cellIs" dxfId="619" priority="627" stopIfTrue="1" operator="equal">
      <formula>"CW 2130-R11"</formula>
    </cfRule>
    <cfRule type="cellIs" dxfId="618" priority="628" stopIfTrue="1" operator="equal">
      <formula>"CW 3120-R2"</formula>
    </cfRule>
    <cfRule type="cellIs" dxfId="617" priority="629" stopIfTrue="1" operator="equal">
      <formula>"CW 3240-R7"</formula>
    </cfRule>
  </conditionalFormatting>
  <conditionalFormatting sqref="D289:D291">
    <cfRule type="cellIs" dxfId="616" priority="533" stopIfTrue="1" operator="equal">
      <formula>"CW 2130-R11"</formula>
    </cfRule>
    <cfRule type="cellIs" dxfId="615" priority="534" stopIfTrue="1" operator="equal">
      <formula>"CW 3120-R2"</formula>
    </cfRule>
    <cfRule type="cellIs" dxfId="614" priority="535" stopIfTrue="1" operator="equal">
      <formula>"CW 3240-R7"</formula>
    </cfRule>
  </conditionalFormatting>
  <conditionalFormatting sqref="D229">
    <cfRule type="cellIs" dxfId="613" priority="621" stopIfTrue="1" operator="equal">
      <formula>"CW 2130-R11"</formula>
    </cfRule>
    <cfRule type="cellIs" dxfId="612" priority="622" stopIfTrue="1" operator="equal">
      <formula>"CW 3120-R2"</formula>
    </cfRule>
    <cfRule type="cellIs" dxfId="611" priority="623" stopIfTrue="1" operator="equal">
      <formula>"CW 3240-R7"</formula>
    </cfRule>
  </conditionalFormatting>
  <conditionalFormatting sqref="D230">
    <cfRule type="cellIs" dxfId="610" priority="618" stopIfTrue="1" operator="equal">
      <formula>"CW 2130-R11"</formula>
    </cfRule>
    <cfRule type="cellIs" dxfId="609" priority="619" stopIfTrue="1" operator="equal">
      <formula>"CW 3120-R2"</formula>
    </cfRule>
    <cfRule type="cellIs" dxfId="608" priority="620" stopIfTrue="1" operator="equal">
      <formula>"CW 3240-R7"</formula>
    </cfRule>
  </conditionalFormatting>
  <conditionalFormatting sqref="D231">
    <cfRule type="cellIs" dxfId="607" priority="615" stopIfTrue="1" operator="equal">
      <formula>"CW 2130-R11"</formula>
    </cfRule>
    <cfRule type="cellIs" dxfId="606" priority="616" stopIfTrue="1" operator="equal">
      <formula>"CW 3120-R2"</formula>
    </cfRule>
    <cfRule type="cellIs" dxfId="605" priority="617" stopIfTrue="1" operator="equal">
      <formula>"CW 3240-R7"</formula>
    </cfRule>
  </conditionalFormatting>
  <conditionalFormatting sqref="D240:D241">
    <cfRule type="cellIs" dxfId="604" priority="612" stopIfTrue="1" operator="equal">
      <formula>"CW 2130-R11"</formula>
    </cfRule>
    <cfRule type="cellIs" dxfId="603" priority="613" stopIfTrue="1" operator="equal">
      <formula>"CW 3120-R2"</formula>
    </cfRule>
    <cfRule type="cellIs" dxfId="602" priority="614" stopIfTrue="1" operator="equal">
      <formula>"CW 3240-R7"</formula>
    </cfRule>
  </conditionalFormatting>
  <conditionalFormatting sqref="D242:D243">
    <cfRule type="cellIs" dxfId="601" priority="609" stopIfTrue="1" operator="equal">
      <formula>"CW 2130-R11"</formula>
    </cfRule>
    <cfRule type="cellIs" dxfId="600" priority="610" stopIfTrue="1" operator="equal">
      <formula>"CW 3120-R2"</formula>
    </cfRule>
    <cfRule type="cellIs" dxfId="599" priority="611" stopIfTrue="1" operator="equal">
      <formula>"CW 3240-R7"</formula>
    </cfRule>
  </conditionalFormatting>
  <conditionalFormatting sqref="D250:D251">
    <cfRule type="cellIs" dxfId="598" priority="603" stopIfTrue="1" operator="equal">
      <formula>"CW 2130-R11"</formula>
    </cfRule>
    <cfRule type="cellIs" dxfId="597" priority="604" stopIfTrue="1" operator="equal">
      <formula>"CW 3120-R2"</formula>
    </cfRule>
    <cfRule type="cellIs" dxfId="596" priority="605" stopIfTrue="1" operator="equal">
      <formula>"CW 3240-R7"</formula>
    </cfRule>
  </conditionalFormatting>
  <conditionalFormatting sqref="D249">
    <cfRule type="cellIs" dxfId="595" priority="606" stopIfTrue="1" operator="equal">
      <formula>"CW 2130-R11"</formula>
    </cfRule>
    <cfRule type="cellIs" dxfId="594" priority="607" stopIfTrue="1" operator="equal">
      <formula>"CW 3120-R2"</formula>
    </cfRule>
    <cfRule type="cellIs" dxfId="593" priority="608" stopIfTrue="1" operator="equal">
      <formula>"CW 3240-R7"</formula>
    </cfRule>
  </conditionalFormatting>
  <conditionalFormatting sqref="D252">
    <cfRule type="cellIs" dxfId="592" priority="600" stopIfTrue="1" operator="equal">
      <formula>"CW 2130-R11"</formula>
    </cfRule>
    <cfRule type="cellIs" dxfId="591" priority="601" stopIfTrue="1" operator="equal">
      <formula>"CW 3120-R2"</formula>
    </cfRule>
    <cfRule type="cellIs" dxfId="590" priority="602" stopIfTrue="1" operator="equal">
      <formula>"CW 3240-R7"</formula>
    </cfRule>
  </conditionalFormatting>
  <conditionalFormatting sqref="D253">
    <cfRule type="cellIs" dxfId="589" priority="597" stopIfTrue="1" operator="equal">
      <formula>"CW 2130-R11"</formula>
    </cfRule>
    <cfRule type="cellIs" dxfId="588" priority="598" stopIfTrue="1" operator="equal">
      <formula>"CW 3120-R2"</formula>
    </cfRule>
    <cfRule type="cellIs" dxfId="587" priority="599" stopIfTrue="1" operator="equal">
      <formula>"CW 3240-R7"</formula>
    </cfRule>
  </conditionalFormatting>
  <conditionalFormatting sqref="D254:D255">
    <cfRule type="cellIs" dxfId="586" priority="594" stopIfTrue="1" operator="equal">
      <formula>"CW 2130-R11"</formula>
    </cfRule>
    <cfRule type="cellIs" dxfId="585" priority="595" stopIfTrue="1" operator="equal">
      <formula>"CW 3120-R2"</formula>
    </cfRule>
    <cfRule type="cellIs" dxfId="584" priority="596" stopIfTrue="1" operator="equal">
      <formula>"CW 3240-R7"</formula>
    </cfRule>
  </conditionalFormatting>
  <conditionalFormatting sqref="D256">
    <cfRule type="cellIs" dxfId="583" priority="591" stopIfTrue="1" operator="equal">
      <formula>"CW 2130-R11"</formula>
    </cfRule>
    <cfRule type="cellIs" dxfId="582" priority="592" stopIfTrue="1" operator="equal">
      <formula>"CW 3120-R2"</formula>
    </cfRule>
    <cfRule type="cellIs" dxfId="581" priority="593" stopIfTrue="1" operator="equal">
      <formula>"CW 3240-R7"</formula>
    </cfRule>
  </conditionalFormatting>
  <conditionalFormatting sqref="D244">
    <cfRule type="cellIs" dxfId="580" priority="588" stopIfTrue="1" operator="equal">
      <formula>"CW 2130-R11"</formula>
    </cfRule>
    <cfRule type="cellIs" dxfId="579" priority="589" stopIfTrue="1" operator="equal">
      <formula>"CW 3120-R2"</formula>
    </cfRule>
    <cfRule type="cellIs" dxfId="578" priority="590" stopIfTrue="1" operator="equal">
      <formula>"CW 3240-R7"</formula>
    </cfRule>
  </conditionalFormatting>
  <conditionalFormatting sqref="D245:D248">
    <cfRule type="cellIs" dxfId="577" priority="585" stopIfTrue="1" operator="equal">
      <formula>"CW 2130-R11"</formula>
    </cfRule>
    <cfRule type="cellIs" dxfId="576" priority="586" stopIfTrue="1" operator="equal">
      <formula>"CW 3120-R2"</formula>
    </cfRule>
    <cfRule type="cellIs" dxfId="575" priority="587" stopIfTrue="1" operator="equal">
      <formula>"CW 3240-R7"</formula>
    </cfRule>
  </conditionalFormatting>
  <conditionalFormatting sqref="D257">
    <cfRule type="cellIs" dxfId="574" priority="582" stopIfTrue="1" operator="equal">
      <formula>"CW 2130-R11"</formula>
    </cfRule>
    <cfRule type="cellIs" dxfId="573" priority="583" stopIfTrue="1" operator="equal">
      <formula>"CW 3120-R2"</formula>
    </cfRule>
    <cfRule type="cellIs" dxfId="572" priority="584" stopIfTrue="1" operator="equal">
      <formula>"CW 3240-R7"</formula>
    </cfRule>
  </conditionalFormatting>
  <conditionalFormatting sqref="D258">
    <cfRule type="cellIs" dxfId="571" priority="579" stopIfTrue="1" operator="equal">
      <formula>"CW 2130-R11"</formula>
    </cfRule>
    <cfRule type="cellIs" dxfId="570" priority="580" stopIfTrue="1" operator="equal">
      <formula>"CW 3120-R2"</formula>
    </cfRule>
    <cfRule type="cellIs" dxfId="569" priority="581" stopIfTrue="1" operator="equal">
      <formula>"CW 3240-R7"</formula>
    </cfRule>
  </conditionalFormatting>
  <conditionalFormatting sqref="D259:D261">
    <cfRule type="cellIs" dxfId="568" priority="576" stopIfTrue="1" operator="equal">
      <formula>"CW 2130-R11"</formula>
    </cfRule>
    <cfRule type="cellIs" dxfId="567" priority="577" stopIfTrue="1" operator="equal">
      <formula>"CW 3120-R2"</formula>
    </cfRule>
    <cfRule type="cellIs" dxfId="566" priority="578" stopIfTrue="1" operator="equal">
      <formula>"CW 3240-R7"</formula>
    </cfRule>
  </conditionalFormatting>
  <conditionalFormatting sqref="D264:D265">
    <cfRule type="cellIs" dxfId="565" priority="573" stopIfTrue="1" operator="equal">
      <formula>"CW 2130-R11"</formula>
    </cfRule>
    <cfRule type="cellIs" dxfId="564" priority="574" stopIfTrue="1" operator="equal">
      <formula>"CW 3120-R2"</formula>
    </cfRule>
    <cfRule type="cellIs" dxfId="563" priority="575" stopIfTrue="1" operator="equal">
      <formula>"CW 3240-R7"</formula>
    </cfRule>
  </conditionalFormatting>
  <conditionalFormatting sqref="D266:D267">
    <cfRule type="cellIs" dxfId="562" priority="570" stopIfTrue="1" operator="equal">
      <formula>"CW 2130-R11"</formula>
    </cfRule>
    <cfRule type="cellIs" dxfId="561" priority="571" stopIfTrue="1" operator="equal">
      <formula>"CW 3120-R2"</formula>
    </cfRule>
    <cfRule type="cellIs" dxfId="560" priority="572" stopIfTrue="1" operator="equal">
      <formula>"CW 3240-R7"</formula>
    </cfRule>
  </conditionalFormatting>
  <conditionalFormatting sqref="D269">
    <cfRule type="cellIs" dxfId="559" priority="567" stopIfTrue="1" operator="equal">
      <formula>"CW 2130-R11"</formula>
    </cfRule>
    <cfRule type="cellIs" dxfId="558" priority="568" stopIfTrue="1" operator="equal">
      <formula>"CW 3120-R2"</formula>
    </cfRule>
    <cfRule type="cellIs" dxfId="557" priority="569" stopIfTrue="1" operator="equal">
      <formula>"CW 3240-R7"</formula>
    </cfRule>
  </conditionalFormatting>
  <conditionalFormatting sqref="D274:D275">
    <cfRule type="cellIs" dxfId="556" priority="559" stopIfTrue="1" operator="equal">
      <formula>"CW 2130-R11"</formula>
    </cfRule>
    <cfRule type="cellIs" dxfId="555" priority="560" stopIfTrue="1" operator="equal">
      <formula>"CW 3120-R2"</formula>
    </cfRule>
    <cfRule type="cellIs" dxfId="554" priority="561" stopIfTrue="1" operator="equal">
      <formula>"CW 3240-R7"</formula>
    </cfRule>
  </conditionalFormatting>
  <conditionalFormatting sqref="D271">
    <cfRule type="cellIs" dxfId="553" priority="565" stopIfTrue="1" operator="equal">
      <formula>"CW 3120-R2"</formula>
    </cfRule>
    <cfRule type="cellIs" dxfId="552" priority="566" stopIfTrue="1" operator="equal">
      <formula>"CW 3240-R7"</formula>
    </cfRule>
  </conditionalFormatting>
  <conditionalFormatting sqref="D272:D273">
    <cfRule type="cellIs" dxfId="551" priority="562" stopIfTrue="1" operator="equal">
      <formula>"CW 2130-R11"</formula>
    </cfRule>
    <cfRule type="cellIs" dxfId="550" priority="563" stopIfTrue="1" operator="equal">
      <formula>"CW 3120-R2"</formula>
    </cfRule>
    <cfRule type="cellIs" dxfId="549" priority="564" stopIfTrue="1" operator="equal">
      <formula>"CW 3240-R7"</formula>
    </cfRule>
  </conditionalFormatting>
  <conditionalFormatting sqref="D279">
    <cfRule type="cellIs" dxfId="548" priority="551" stopIfTrue="1" operator="equal">
      <formula>"CW 2130-R11"</formula>
    </cfRule>
    <cfRule type="cellIs" dxfId="547" priority="552" stopIfTrue="1" operator="equal">
      <formula>"CW 3120-R2"</formula>
    </cfRule>
    <cfRule type="cellIs" dxfId="546" priority="553" stopIfTrue="1" operator="equal">
      <formula>"CW 3240-R7"</formula>
    </cfRule>
  </conditionalFormatting>
  <conditionalFormatting sqref="D277">
    <cfRule type="cellIs" dxfId="545" priority="556" stopIfTrue="1" operator="equal">
      <formula>"CW 2130-R11"</formula>
    </cfRule>
    <cfRule type="cellIs" dxfId="544" priority="557" stopIfTrue="1" operator="equal">
      <formula>"CW 3120-R2"</formula>
    </cfRule>
    <cfRule type="cellIs" dxfId="543" priority="558" stopIfTrue="1" operator="equal">
      <formula>"CW 3240-R7"</formula>
    </cfRule>
  </conditionalFormatting>
  <conditionalFormatting sqref="D280">
    <cfRule type="cellIs" dxfId="542" priority="545" stopIfTrue="1" operator="equal">
      <formula>"CW 2130-R11"</formula>
    </cfRule>
    <cfRule type="cellIs" dxfId="541" priority="546" stopIfTrue="1" operator="equal">
      <formula>"CW 3120-R2"</formula>
    </cfRule>
    <cfRule type="cellIs" dxfId="540" priority="547" stopIfTrue="1" operator="equal">
      <formula>"CW 3240-R7"</formula>
    </cfRule>
  </conditionalFormatting>
  <conditionalFormatting sqref="D278">
    <cfRule type="cellIs" dxfId="539" priority="554" stopIfTrue="1" operator="equal">
      <formula>"CW 3120-R2"</formula>
    </cfRule>
    <cfRule type="cellIs" dxfId="538" priority="555" stopIfTrue="1" operator="equal">
      <formula>"CW 3240-R7"</formula>
    </cfRule>
  </conditionalFormatting>
  <conditionalFormatting sqref="D281:D282">
    <cfRule type="cellIs" dxfId="537" priority="548" stopIfTrue="1" operator="equal">
      <formula>"CW 2130-R11"</formula>
    </cfRule>
    <cfRule type="cellIs" dxfId="536" priority="549" stopIfTrue="1" operator="equal">
      <formula>"CW 3120-R2"</formula>
    </cfRule>
    <cfRule type="cellIs" dxfId="535" priority="550" stopIfTrue="1" operator="equal">
      <formula>"CW 3240-R7"</formula>
    </cfRule>
  </conditionalFormatting>
  <conditionalFormatting sqref="D283:D285">
    <cfRule type="cellIs" dxfId="534" priority="542" stopIfTrue="1" operator="equal">
      <formula>"CW 2130-R11"</formula>
    </cfRule>
    <cfRule type="cellIs" dxfId="533" priority="543" stopIfTrue="1" operator="equal">
      <formula>"CW 3120-R2"</formula>
    </cfRule>
    <cfRule type="cellIs" dxfId="532" priority="544" stopIfTrue="1" operator="equal">
      <formula>"CW 3240-R7"</formula>
    </cfRule>
  </conditionalFormatting>
  <conditionalFormatting sqref="D286">
    <cfRule type="cellIs" dxfId="531" priority="539" stopIfTrue="1" operator="equal">
      <formula>"CW 2130-R11"</formula>
    </cfRule>
    <cfRule type="cellIs" dxfId="530" priority="540" stopIfTrue="1" operator="equal">
      <formula>"CW 3120-R2"</formula>
    </cfRule>
    <cfRule type="cellIs" dxfId="529" priority="541" stopIfTrue="1" operator="equal">
      <formula>"CW 3240-R7"</formula>
    </cfRule>
  </conditionalFormatting>
  <conditionalFormatting sqref="D287">
    <cfRule type="cellIs" dxfId="528" priority="536" stopIfTrue="1" operator="equal">
      <formula>"CW 2130-R11"</formula>
    </cfRule>
    <cfRule type="cellIs" dxfId="527" priority="537" stopIfTrue="1" operator="equal">
      <formula>"CW 3120-R2"</formula>
    </cfRule>
    <cfRule type="cellIs" dxfId="526" priority="538" stopIfTrue="1" operator="equal">
      <formula>"CW 3240-R7"</formula>
    </cfRule>
  </conditionalFormatting>
  <conditionalFormatting sqref="D293:D294">
    <cfRule type="cellIs" dxfId="525" priority="530" stopIfTrue="1" operator="equal">
      <formula>"CW 2130-R11"</formula>
    </cfRule>
    <cfRule type="cellIs" dxfId="524" priority="531" stopIfTrue="1" operator="equal">
      <formula>"CW 3120-R2"</formula>
    </cfRule>
    <cfRule type="cellIs" dxfId="523" priority="532" stopIfTrue="1" operator="equal">
      <formula>"CW 3240-R7"</formula>
    </cfRule>
  </conditionalFormatting>
  <conditionalFormatting sqref="D298">
    <cfRule type="cellIs" dxfId="522" priority="527" stopIfTrue="1" operator="equal">
      <formula>"CW 2130-R11"</formula>
    </cfRule>
    <cfRule type="cellIs" dxfId="521" priority="528" stopIfTrue="1" operator="equal">
      <formula>"CW 3120-R2"</formula>
    </cfRule>
    <cfRule type="cellIs" dxfId="520" priority="529" stopIfTrue="1" operator="equal">
      <formula>"CW 3240-R7"</formula>
    </cfRule>
  </conditionalFormatting>
  <conditionalFormatting sqref="D299">
    <cfRule type="cellIs" dxfId="519" priority="524" stopIfTrue="1" operator="equal">
      <formula>"CW 2130-R11"</formula>
    </cfRule>
    <cfRule type="cellIs" dxfId="518" priority="525" stopIfTrue="1" operator="equal">
      <formula>"CW 3120-R2"</formula>
    </cfRule>
    <cfRule type="cellIs" dxfId="517" priority="526" stopIfTrue="1" operator="equal">
      <formula>"CW 3240-R7"</formula>
    </cfRule>
  </conditionalFormatting>
  <conditionalFormatting sqref="D300">
    <cfRule type="cellIs" dxfId="516" priority="521" stopIfTrue="1" operator="equal">
      <formula>"CW 2130-R11"</formula>
    </cfRule>
    <cfRule type="cellIs" dxfId="515" priority="522" stopIfTrue="1" operator="equal">
      <formula>"CW 3120-R2"</formula>
    </cfRule>
    <cfRule type="cellIs" dxfId="514" priority="523" stopIfTrue="1" operator="equal">
      <formula>"CW 3240-R7"</formula>
    </cfRule>
  </conditionalFormatting>
  <conditionalFormatting sqref="D302">
    <cfRule type="cellIs" dxfId="513" priority="518" stopIfTrue="1" operator="equal">
      <formula>"CW 2130-R11"</formula>
    </cfRule>
    <cfRule type="cellIs" dxfId="512" priority="519" stopIfTrue="1" operator="equal">
      <formula>"CW 3120-R2"</formula>
    </cfRule>
    <cfRule type="cellIs" dxfId="511" priority="520" stopIfTrue="1" operator="equal">
      <formula>"CW 3240-R7"</formula>
    </cfRule>
  </conditionalFormatting>
  <conditionalFormatting sqref="D304">
    <cfRule type="cellIs" dxfId="510" priority="515" stopIfTrue="1" operator="equal">
      <formula>"CW 2130-R11"</formula>
    </cfRule>
    <cfRule type="cellIs" dxfId="509" priority="516" stopIfTrue="1" operator="equal">
      <formula>"CW 3120-R2"</formula>
    </cfRule>
    <cfRule type="cellIs" dxfId="508" priority="517" stopIfTrue="1" operator="equal">
      <formula>"CW 3240-R7"</formula>
    </cfRule>
  </conditionalFormatting>
  <conditionalFormatting sqref="D305:D308">
    <cfRule type="cellIs" dxfId="507" priority="512" stopIfTrue="1" operator="equal">
      <formula>"CW 2130-R11"</formula>
    </cfRule>
    <cfRule type="cellIs" dxfId="506" priority="513" stopIfTrue="1" operator="equal">
      <formula>"CW 3120-R2"</formula>
    </cfRule>
    <cfRule type="cellIs" dxfId="505" priority="514" stopIfTrue="1" operator="equal">
      <formula>"CW 3240-R7"</formula>
    </cfRule>
  </conditionalFormatting>
  <conditionalFormatting sqref="D309">
    <cfRule type="cellIs" dxfId="504" priority="509" stopIfTrue="1" operator="equal">
      <formula>"CW 2130-R11"</formula>
    </cfRule>
    <cfRule type="cellIs" dxfId="503" priority="510" stopIfTrue="1" operator="equal">
      <formula>"CW 3120-R2"</formula>
    </cfRule>
    <cfRule type="cellIs" dxfId="502" priority="511" stopIfTrue="1" operator="equal">
      <formula>"CW 3240-R7"</formula>
    </cfRule>
  </conditionalFormatting>
  <conditionalFormatting sqref="D313:D314">
    <cfRule type="cellIs" dxfId="501" priority="506" stopIfTrue="1" operator="equal">
      <formula>"CW 2130-R11"</formula>
    </cfRule>
    <cfRule type="cellIs" dxfId="500" priority="507" stopIfTrue="1" operator="equal">
      <formula>"CW 3120-R2"</formula>
    </cfRule>
    <cfRule type="cellIs" dxfId="499" priority="508" stopIfTrue="1" operator="equal">
      <formula>"CW 3240-R7"</formula>
    </cfRule>
  </conditionalFormatting>
  <conditionalFormatting sqref="D315:D316">
    <cfRule type="cellIs" dxfId="498" priority="503" stopIfTrue="1" operator="equal">
      <formula>"CW 2130-R11"</formula>
    </cfRule>
    <cfRule type="cellIs" dxfId="497" priority="504" stopIfTrue="1" operator="equal">
      <formula>"CW 3120-R2"</formula>
    </cfRule>
    <cfRule type="cellIs" dxfId="496" priority="505" stopIfTrue="1" operator="equal">
      <formula>"CW 3240-R7"</formula>
    </cfRule>
  </conditionalFormatting>
  <conditionalFormatting sqref="D322">
    <cfRule type="cellIs" dxfId="495" priority="500" stopIfTrue="1" operator="equal">
      <formula>"CW 2130-R11"</formula>
    </cfRule>
    <cfRule type="cellIs" dxfId="494" priority="501" stopIfTrue="1" operator="equal">
      <formula>"CW 3120-R2"</formula>
    </cfRule>
    <cfRule type="cellIs" dxfId="493" priority="502" stopIfTrue="1" operator="equal">
      <formula>"CW 3240-R7"</formula>
    </cfRule>
  </conditionalFormatting>
  <conditionalFormatting sqref="D323:D324">
    <cfRule type="cellIs" dxfId="492" priority="497" stopIfTrue="1" operator="equal">
      <formula>"CW 2130-R11"</formula>
    </cfRule>
    <cfRule type="cellIs" dxfId="491" priority="498" stopIfTrue="1" operator="equal">
      <formula>"CW 3120-R2"</formula>
    </cfRule>
    <cfRule type="cellIs" dxfId="490" priority="499" stopIfTrue="1" operator="equal">
      <formula>"CW 3240-R7"</formula>
    </cfRule>
  </conditionalFormatting>
  <conditionalFormatting sqref="D325">
    <cfRule type="cellIs" dxfId="489" priority="494" stopIfTrue="1" operator="equal">
      <formula>"CW 2130-R11"</formula>
    </cfRule>
    <cfRule type="cellIs" dxfId="488" priority="495" stopIfTrue="1" operator="equal">
      <formula>"CW 3120-R2"</formula>
    </cfRule>
    <cfRule type="cellIs" dxfId="487" priority="496" stopIfTrue="1" operator="equal">
      <formula>"CW 3240-R7"</formula>
    </cfRule>
  </conditionalFormatting>
  <conditionalFormatting sqref="D327:D328">
    <cfRule type="cellIs" dxfId="486" priority="491" stopIfTrue="1" operator="equal">
      <formula>"CW 2130-R11"</formula>
    </cfRule>
    <cfRule type="cellIs" dxfId="485" priority="492" stopIfTrue="1" operator="equal">
      <formula>"CW 3120-R2"</formula>
    </cfRule>
    <cfRule type="cellIs" dxfId="484" priority="493" stopIfTrue="1" operator="equal">
      <formula>"CW 3240-R7"</formula>
    </cfRule>
  </conditionalFormatting>
  <conditionalFormatting sqref="D329">
    <cfRule type="cellIs" dxfId="483" priority="488" stopIfTrue="1" operator="equal">
      <formula>"CW 2130-R11"</formula>
    </cfRule>
    <cfRule type="cellIs" dxfId="482" priority="489" stopIfTrue="1" operator="equal">
      <formula>"CW 3120-R2"</formula>
    </cfRule>
    <cfRule type="cellIs" dxfId="481" priority="490" stopIfTrue="1" operator="equal">
      <formula>"CW 3240-R7"</formula>
    </cfRule>
  </conditionalFormatting>
  <conditionalFormatting sqref="D317">
    <cfRule type="cellIs" dxfId="480" priority="485" stopIfTrue="1" operator="equal">
      <formula>"CW 2130-R11"</formula>
    </cfRule>
    <cfRule type="cellIs" dxfId="479" priority="486" stopIfTrue="1" operator="equal">
      <formula>"CW 3120-R2"</formula>
    </cfRule>
    <cfRule type="cellIs" dxfId="478" priority="487" stopIfTrue="1" operator="equal">
      <formula>"CW 3240-R7"</formula>
    </cfRule>
  </conditionalFormatting>
  <conditionalFormatting sqref="D318:D321">
    <cfRule type="cellIs" dxfId="477" priority="482" stopIfTrue="1" operator="equal">
      <formula>"CW 2130-R11"</formula>
    </cfRule>
    <cfRule type="cellIs" dxfId="476" priority="483" stopIfTrue="1" operator="equal">
      <formula>"CW 3120-R2"</formula>
    </cfRule>
    <cfRule type="cellIs" dxfId="475" priority="484" stopIfTrue="1" operator="equal">
      <formula>"CW 3240-R7"</formula>
    </cfRule>
  </conditionalFormatting>
  <conditionalFormatting sqref="D330">
    <cfRule type="cellIs" dxfId="474" priority="479" stopIfTrue="1" operator="equal">
      <formula>"CW 2130-R11"</formula>
    </cfRule>
    <cfRule type="cellIs" dxfId="473" priority="480" stopIfTrue="1" operator="equal">
      <formula>"CW 3120-R2"</formula>
    </cfRule>
    <cfRule type="cellIs" dxfId="472" priority="481" stopIfTrue="1" operator="equal">
      <formula>"CW 3240-R7"</formula>
    </cfRule>
  </conditionalFormatting>
  <conditionalFormatting sqref="D331">
    <cfRule type="cellIs" dxfId="471" priority="476" stopIfTrue="1" operator="equal">
      <formula>"CW 2130-R11"</formula>
    </cfRule>
    <cfRule type="cellIs" dxfId="470" priority="477" stopIfTrue="1" operator="equal">
      <formula>"CW 3120-R2"</formula>
    </cfRule>
    <cfRule type="cellIs" dxfId="469" priority="478" stopIfTrue="1" operator="equal">
      <formula>"CW 3240-R7"</formula>
    </cfRule>
  </conditionalFormatting>
  <conditionalFormatting sqref="D332:D334">
    <cfRule type="cellIs" dxfId="468" priority="473" stopIfTrue="1" operator="equal">
      <formula>"CW 2130-R11"</formula>
    </cfRule>
    <cfRule type="cellIs" dxfId="467" priority="474" stopIfTrue="1" operator="equal">
      <formula>"CW 3120-R2"</formula>
    </cfRule>
    <cfRule type="cellIs" dxfId="466" priority="475" stopIfTrue="1" operator="equal">
      <formula>"CW 3240-R7"</formula>
    </cfRule>
  </conditionalFormatting>
  <conditionalFormatting sqref="D337:D338">
    <cfRule type="cellIs" dxfId="465" priority="470" stopIfTrue="1" operator="equal">
      <formula>"CW 2130-R11"</formula>
    </cfRule>
    <cfRule type="cellIs" dxfId="464" priority="471" stopIfTrue="1" operator="equal">
      <formula>"CW 3120-R2"</formula>
    </cfRule>
    <cfRule type="cellIs" dxfId="463" priority="472" stopIfTrue="1" operator="equal">
      <formula>"CW 3240-R7"</formula>
    </cfRule>
  </conditionalFormatting>
  <conditionalFormatting sqref="D339:D340">
    <cfRule type="cellIs" dxfId="462" priority="467" stopIfTrue="1" operator="equal">
      <formula>"CW 2130-R11"</formula>
    </cfRule>
    <cfRule type="cellIs" dxfId="461" priority="468" stopIfTrue="1" operator="equal">
      <formula>"CW 3120-R2"</formula>
    </cfRule>
    <cfRule type="cellIs" dxfId="460" priority="469" stopIfTrue="1" operator="equal">
      <formula>"CW 3240-R7"</formula>
    </cfRule>
  </conditionalFormatting>
  <conditionalFormatting sqref="D342">
    <cfRule type="cellIs" dxfId="459" priority="464" stopIfTrue="1" operator="equal">
      <formula>"CW 2130-R11"</formula>
    </cfRule>
    <cfRule type="cellIs" dxfId="458" priority="465" stopIfTrue="1" operator="equal">
      <formula>"CW 3120-R2"</formula>
    </cfRule>
    <cfRule type="cellIs" dxfId="457" priority="466" stopIfTrue="1" operator="equal">
      <formula>"CW 3240-R7"</formula>
    </cfRule>
  </conditionalFormatting>
  <conditionalFormatting sqref="D344">
    <cfRule type="cellIs" dxfId="456" priority="462" stopIfTrue="1" operator="equal">
      <formula>"CW 3120-R2"</formula>
    </cfRule>
    <cfRule type="cellIs" dxfId="455" priority="463" stopIfTrue="1" operator="equal">
      <formula>"CW 3240-R7"</formula>
    </cfRule>
  </conditionalFormatting>
  <conditionalFormatting sqref="D352:D353">
    <cfRule type="cellIs" dxfId="454" priority="452" stopIfTrue="1" operator="equal">
      <formula>"CW 2130-R11"</formula>
    </cfRule>
    <cfRule type="cellIs" dxfId="453" priority="453" stopIfTrue="1" operator="equal">
      <formula>"CW 3120-R2"</formula>
    </cfRule>
    <cfRule type="cellIs" dxfId="452" priority="454" stopIfTrue="1" operator="equal">
      <formula>"CW 3240-R7"</formula>
    </cfRule>
  </conditionalFormatting>
  <conditionalFormatting sqref="D349">
    <cfRule type="cellIs" dxfId="451" priority="460" stopIfTrue="1" operator="equal">
      <formula>"CW 3120-R2"</formula>
    </cfRule>
    <cfRule type="cellIs" dxfId="450" priority="461" stopIfTrue="1" operator="equal">
      <formula>"CW 3240-R7"</formula>
    </cfRule>
  </conditionalFormatting>
  <conditionalFormatting sqref="D348">
    <cfRule type="cellIs" dxfId="449" priority="458" stopIfTrue="1" operator="equal">
      <formula>"CW 3120-R2"</formula>
    </cfRule>
    <cfRule type="cellIs" dxfId="448" priority="459" stopIfTrue="1" operator="equal">
      <formula>"CW 3240-R7"</formula>
    </cfRule>
  </conditionalFormatting>
  <conditionalFormatting sqref="D350:D351">
    <cfRule type="cellIs" dxfId="447" priority="455" stopIfTrue="1" operator="equal">
      <formula>"CW 2130-R11"</formula>
    </cfRule>
    <cfRule type="cellIs" dxfId="446" priority="456" stopIfTrue="1" operator="equal">
      <formula>"CW 3120-R2"</formula>
    </cfRule>
    <cfRule type="cellIs" dxfId="445" priority="457" stopIfTrue="1" operator="equal">
      <formula>"CW 3240-R7"</formula>
    </cfRule>
  </conditionalFormatting>
  <conditionalFormatting sqref="D360">
    <cfRule type="cellIs" dxfId="444" priority="442" stopIfTrue="1" operator="equal">
      <formula>"CW 2130-R11"</formula>
    </cfRule>
    <cfRule type="cellIs" dxfId="443" priority="443" stopIfTrue="1" operator="equal">
      <formula>"CW 3120-R2"</formula>
    </cfRule>
    <cfRule type="cellIs" dxfId="442" priority="444" stopIfTrue="1" operator="equal">
      <formula>"CW 3240-R7"</formula>
    </cfRule>
  </conditionalFormatting>
  <conditionalFormatting sqref="D356">
    <cfRule type="cellIs" dxfId="441" priority="450" stopIfTrue="1" operator="equal">
      <formula>"CW 3120-R2"</formula>
    </cfRule>
    <cfRule type="cellIs" dxfId="440" priority="451" stopIfTrue="1" operator="equal">
      <formula>"CW 3240-R7"</formula>
    </cfRule>
  </conditionalFormatting>
  <conditionalFormatting sqref="D358">
    <cfRule type="cellIs" dxfId="439" priority="447" stopIfTrue="1" operator="equal">
      <formula>"CW 2130-R11"</formula>
    </cfRule>
    <cfRule type="cellIs" dxfId="438" priority="448" stopIfTrue="1" operator="equal">
      <formula>"CW 3120-R2"</formula>
    </cfRule>
    <cfRule type="cellIs" dxfId="437" priority="449" stopIfTrue="1" operator="equal">
      <formula>"CW 3240-R7"</formula>
    </cfRule>
  </conditionalFormatting>
  <conditionalFormatting sqref="D361">
    <cfRule type="cellIs" dxfId="436" priority="436" stopIfTrue="1" operator="equal">
      <formula>"CW 2130-R11"</formula>
    </cfRule>
    <cfRule type="cellIs" dxfId="435" priority="437" stopIfTrue="1" operator="equal">
      <formula>"CW 3120-R2"</formula>
    </cfRule>
    <cfRule type="cellIs" dxfId="434" priority="438" stopIfTrue="1" operator="equal">
      <formula>"CW 3240-R7"</formula>
    </cfRule>
  </conditionalFormatting>
  <conditionalFormatting sqref="D359">
    <cfRule type="cellIs" dxfId="433" priority="445" stopIfTrue="1" operator="equal">
      <formula>"CW 3120-R2"</formula>
    </cfRule>
    <cfRule type="cellIs" dxfId="432" priority="446" stopIfTrue="1" operator="equal">
      <formula>"CW 3240-R7"</formula>
    </cfRule>
  </conditionalFormatting>
  <conditionalFormatting sqref="D362:D363">
    <cfRule type="cellIs" dxfId="431" priority="439" stopIfTrue="1" operator="equal">
      <formula>"CW 2130-R11"</formula>
    </cfRule>
    <cfRule type="cellIs" dxfId="430" priority="440" stopIfTrue="1" operator="equal">
      <formula>"CW 3120-R2"</formula>
    </cfRule>
    <cfRule type="cellIs" dxfId="429" priority="441" stopIfTrue="1" operator="equal">
      <formula>"CW 3240-R7"</formula>
    </cfRule>
  </conditionalFormatting>
  <conditionalFormatting sqref="D364:D366">
    <cfRule type="cellIs" dxfId="428" priority="433" stopIfTrue="1" operator="equal">
      <formula>"CW 2130-R11"</formula>
    </cfRule>
    <cfRule type="cellIs" dxfId="427" priority="434" stopIfTrue="1" operator="equal">
      <formula>"CW 3120-R2"</formula>
    </cfRule>
    <cfRule type="cellIs" dxfId="426" priority="435" stopIfTrue="1" operator="equal">
      <formula>"CW 3240-R7"</formula>
    </cfRule>
  </conditionalFormatting>
  <conditionalFormatting sqref="D367">
    <cfRule type="cellIs" dxfId="425" priority="430" stopIfTrue="1" operator="equal">
      <formula>"CW 2130-R11"</formula>
    </cfRule>
    <cfRule type="cellIs" dxfId="424" priority="431" stopIfTrue="1" operator="equal">
      <formula>"CW 3120-R2"</formula>
    </cfRule>
    <cfRule type="cellIs" dxfId="423" priority="432" stopIfTrue="1" operator="equal">
      <formula>"CW 3240-R7"</formula>
    </cfRule>
  </conditionalFormatting>
  <conditionalFormatting sqref="D368">
    <cfRule type="cellIs" dxfId="422" priority="427" stopIfTrue="1" operator="equal">
      <formula>"CW 2130-R11"</formula>
    </cfRule>
    <cfRule type="cellIs" dxfId="421" priority="428" stopIfTrue="1" operator="equal">
      <formula>"CW 3120-R2"</formula>
    </cfRule>
    <cfRule type="cellIs" dxfId="420" priority="429" stopIfTrue="1" operator="equal">
      <formula>"CW 3240-R7"</formula>
    </cfRule>
  </conditionalFormatting>
  <conditionalFormatting sqref="D370:D372">
    <cfRule type="cellIs" dxfId="419" priority="424" stopIfTrue="1" operator="equal">
      <formula>"CW 2130-R11"</formula>
    </cfRule>
    <cfRule type="cellIs" dxfId="418" priority="425" stopIfTrue="1" operator="equal">
      <formula>"CW 3120-R2"</formula>
    </cfRule>
    <cfRule type="cellIs" dxfId="417" priority="426" stopIfTrue="1" operator="equal">
      <formula>"CW 3240-R7"</formula>
    </cfRule>
  </conditionalFormatting>
  <conditionalFormatting sqref="D374:D375">
    <cfRule type="cellIs" dxfId="416" priority="421" stopIfTrue="1" operator="equal">
      <formula>"CW 2130-R11"</formula>
    </cfRule>
    <cfRule type="cellIs" dxfId="415" priority="422" stopIfTrue="1" operator="equal">
      <formula>"CW 3120-R2"</formula>
    </cfRule>
    <cfRule type="cellIs" dxfId="414" priority="423" stopIfTrue="1" operator="equal">
      <formula>"CW 3240-R7"</formula>
    </cfRule>
  </conditionalFormatting>
  <conditionalFormatting sqref="D102:D103">
    <cfRule type="cellIs" dxfId="413" priority="415" stopIfTrue="1" operator="equal">
      <formula>"CW 2130-R11"</formula>
    </cfRule>
    <cfRule type="cellIs" dxfId="412" priority="416" stopIfTrue="1" operator="equal">
      <formula>"CW 3120-R2"</formula>
    </cfRule>
    <cfRule type="cellIs" dxfId="411" priority="417" stopIfTrue="1" operator="equal">
      <formula>"CW 3240-R7"</formula>
    </cfRule>
  </conditionalFormatting>
  <conditionalFormatting sqref="D42:D43">
    <cfRule type="cellIs" dxfId="410" priority="418" stopIfTrue="1" operator="equal">
      <formula>"CW 2130-R11"</formula>
    </cfRule>
    <cfRule type="cellIs" dxfId="409" priority="419" stopIfTrue="1" operator="equal">
      <formula>"CW 3120-R2"</formula>
    </cfRule>
    <cfRule type="cellIs" dxfId="408" priority="420" stopIfTrue="1" operator="equal">
      <formula>"CW 3240-R7"</formula>
    </cfRule>
  </conditionalFormatting>
  <conditionalFormatting sqref="D190:D191">
    <cfRule type="cellIs" dxfId="407" priority="412" stopIfTrue="1" operator="equal">
      <formula>"CW 2130-R11"</formula>
    </cfRule>
    <cfRule type="cellIs" dxfId="406" priority="413" stopIfTrue="1" operator="equal">
      <formula>"CW 3120-R2"</formula>
    </cfRule>
    <cfRule type="cellIs" dxfId="405" priority="414" stopIfTrue="1" operator="equal">
      <formula>"CW 3240-R7"</formula>
    </cfRule>
  </conditionalFormatting>
  <conditionalFormatting sqref="D262:D263">
    <cfRule type="cellIs" dxfId="404" priority="409" stopIfTrue="1" operator="equal">
      <formula>"CW 2130-R11"</formula>
    </cfRule>
    <cfRule type="cellIs" dxfId="403" priority="410" stopIfTrue="1" operator="equal">
      <formula>"CW 3120-R2"</formula>
    </cfRule>
    <cfRule type="cellIs" dxfId="402" priority="411" stopIfTrue="1" operator="equal">
      <formula>"CW 3240-R7"</formula>
    </cfRule>
  </conditionalFormatting>
  <conditionalFormatting sqref="D335:D336">
    <cfRule type="cellIs" dxfId="401" priority="406" stopIfTrue="1" operator="equal">
      <formula>"CW 2130-R11"</formula>
    </cfRule>
    <cfRule type="cellIs" dxfId="400" priority="407" stopIfTrue="1" operator="equal">
      <formula>"CW 3120-R2"</formula>
    </cfRule>
    <cfRule type="cellIs" dxfId="399" priority="408" stopIfTrue="1" operator="equal">
      <formula>"CW 3240-R7"</formula>
    </cfRule>
  </conditionalFormatting>
  <conditionalFormatting sqref="D379">
    <cfRule type="cellIs" dxfId="398" priority="403" stopIfTrue="1" operator="equal">
      <formula>"CW 2130-R11"</formula>
    </cfRule>
    <cfRule type="cellIs" dxfId="397" priority="404" stopIfTrue="1" operator="equal">
      <formula>"CW 3120-R2"</formula>
    </cfRule>
    <cfRule type="cellIs" dxfId="396" priority="405" stopIfTrue="1" operator="equal">
      <formula>"CW 3240-R7"</formula>
    </cfRule>
  </conditionalFormatting>
  <conditionalFormatting sqref="D380">
    <cfRule type="cellIs" dxfId="395" priority="400" stopIfTrue="1" operator="equal">
      <formula>"CW 2130-R11"</formula>
    </cfRule>
    <cfRule type="cellIs" dxfId="394" priority="401" stopIfTrue="1" operator="equal">
      <formula>"CW 3120-R2"</formula>
    </cfRule>
    <cfRule type="cellIs" dxfId="393" priority="402" stopIfTrue="1" operator="equal">
      <formula>"CW 3240-R7"</formula>
    </cfRule>
  </conditionalFormatting>
  <conditionalFormatting sqref="D382">
    <cfRule type="cellIs" dxfId="392" priority="397" stopIfTrue="1" operator="equal">
      <formula>"CW 2130-R11"</formula>
    </cfRule>
    <cfRule type="cellIs" dxfId="391" priority="398" stopIfTrue="1" operator="equal">
      <formula>"CW 3120-R2"</formula>
    </cfRule>
    <cfRule type="cellIs" dxfId="390" priority="399" stopIfTrue="1" operator="equal">
      <formula>"CW 3240-R7"</formula>
    </cfRule>
  </conditionalFormatting>
  <conditionalFormatting sqref="D384">
    <cfRule type="cellIs" dxfId="389" priority="394" stopIfTrue="1" operator="equal">
      <formula>"CW 2130-R11"</formula>
    </cfRule>
    <cfRule type="cellIs" dxfId="388" priority="395" stopIfTrue="1" operator="equal">
      <formula>"CW 3120-R2"</formula>
    </cfRule>
    <cfRule type="cellIs" dxfId="387" priority="396" stopIfTrue="1" operator="equal">
      <formula>"CW 3240-R7"</formula>
    </cfRule>
  </conditionalFormatting>
  <conditionalFormatting sqref="D386">
    <cfRule type="cellIs" dxfId="386" priority="391" stopIfTrue="1" operator="equal">
      <formula>"CW 2130-R11"</formula>
    </cfRule>
    <cfRule type="cellIs" dxfId="385" priority="392" stopIfTrue="1" operator="equal">
      <formula>"CW 3120-R2"</formula>
    </cfRule>
    <cfRule type="cellIs" dxfId="384" priority="393" stopIfTrue="1" operator="equal">
      <formula>"CW 3240-R7"</formula>
    </cfRule>
  </conditionalFormatting>
  <conditionalFormatting sqref="D387">
    <cfRule type="cellIs" dxfId="383" priority="388" stopIfTrue="1" operator="equal">
      <formula>"CW 2130-R11"</formula>
    </cfRule>
    <cfRule type="cellIs" dxfId="382" priority="389" stopIfTrue="1" operator="equal">
      <formula>"CW 3120-R2"</formula>
    </cfRule>
    <cfRule type="cellIs" dxfId="381" priority="390" stopIfTrue="1" operator="equal">
      <formula>"CW 3240-R7"</formula>
    </cfRule>
  </conditionalFormatting>
  <conditionalFormatting sqref="D389">
    <cfRule type="cellIs" dxfId="380" priority="385" stopIfTrue="1" operator="equal">
      <formula>"CW 2130-R11"</formula>
    </cfRule>
    <cfRule type="cellIs" dxfId="379" priority="386" stopIfTrue="1" operator="equal">
      <formula>"CW 3120-R2"</formula>
    </cfRule>
    <cfRule type="cellIs" dxfId="378" priority="387" stopIfTrue="1" operator="equal">
      <formula>"CW 3240-R7"</formula>
    </cfRule>
  </conditionalFormatting>
  <conditionalFormatting sqref="D390">
    <cfRule type="cellIs" dxfId="377" priority="382" stopIfTrue="1" operator="equal">
      <formula>"CW 2130-R11"</formula>
    </cfRule>
    <cfRule type="cellIs" dxfId="376" priority="383" stopIfTrue="1" operator="equal">
      <formula>"CW 3120-R2"</formula>
    </cfRule>
    <cfRule type="cellIs" dxfId="375" priority="384" stopIfTrue="1" operator="equal">
      <formula>"CW 3240-R7"</formula>
    </cfRule>
  </conditionalFormatting>
  <conditionalFormatting sqref="D394">
    <cfRule type="cellIs" dxfId="374" priority="379" stopIfTrue="1" operator="equal">
      <formula>"CW 2130-R11"</formula>
    </cfRule>
    <cfRule type="cellIs" dxfId="373" priority="380" stopIfTrue="1" operator="equal">
      <formula>"CW 3120-R2"</formula>
    </cfRule>
    <cfRule type="cellIs" dxfId="372" priority="381" stopIfTrue="1" operator="equal">
      <formula>"CW 3240-R7"</formula>
    </cfRule>
  </conditionalFormatting>
  <conditionalFormatting sqref="D405:D407">
    <cfRule type="cellIs" dxfId="371" priority="376" stopIfTrue="1" operator="equal">
      <formula>"CW 2130-R11"</formula>
    </cfRule>
    <cfRule type="cellIs" dxfId="370" priority="377" stopIfTrue="1" operator="equal">
      <formula>"CW 3120-R2"</formula>
    </cfRule>
    <cfRule type="cellIs" dxfId="369" priority="378" stopIfTrue="1" operator="equal">
      <formula>"CW 3240-R7"</formula>
    </cfRule>
  </conditionalFormatting>
  <conditionalFormatting sqref="D413">
    <cfRule type="cellIs" dxfId="368" priority="373" stopIfTrue="1" operator="equal">
      <formula>"CW 2130-R11"</formula>
    </cfRule>
    <cfRule type="cellIs" dxfId="367" priority="374" stopIfTrue="1" operator="equal">
      <formula>"CW 3120-R2"</formula>
    </cfRule>
    <cfRule type="cellIs" dxfId="366" priority="375" stopIfTrue="1" operator="equal">
      <formula>"CW 3240-R7"</formula>
    </cfRule>
  </conditionalFormatting>
  <conditionalFormatting sqref="D418">
    <cfRule type="cellIs" dxfId="365" priority="370" stopIfTrue="1" operator="equal">
      <formula>"CW 2130-R11"</formula>
    </cfRule>
    <cfRule type="cellIs" dxfId="364" priority="371" stopIfTrue="1" operator="equal">
      <formula>"CW 3120-R2"</formula>
    </cfRule>
    <cfRule type="cellIs" dxfId="363" priority="372" stopIfTrue="1" operator="equal">
      <formula>"CW 3240-R7"</formula>
    </cfRule>
  </conditionalFormatting>
  <conditionalFormatting sqref="D424">
    <cfRule type="cellIs" dxfId="362" priority="367" stopIfTrue="1" operator="equal">
      <formula>"CW 2130-R11"</formula>
    </cfRule>
    <cfRule type="cellIs" dxfId="361" priority="368" stopIfTrue="1" operator="equal">
      <formula>"CW 3120-R2"</formula>
    </cfRule>
    <cfRule type="cellIs" dxfId="360" priority="369" stopIfTrue="1" operator="equal">
      <formula>"CW 3240-R7"</formula>
    </cfRule>
  </conditionalFormatting>
  <conditionalFormatting sqref="D425:D427">
    <cfRule type="cellIs" dxfId="359" priority="364" stopIfTrue="1" operator="equal">
      <formula>"CW 2130-R11"</formula>
    </cfRule>
    <cfRule type="cellIs" dxfId="358" priority="365" stopIfTrue="1" operator="equal">
      <formula>"CW 3120-R2"</formula>
    </cfRule>
    <cfRule type="cellIs" dxfId="357" priority="366" stopIfTrue="1" operator="equal">
      <formula>"CW 3240-R7"</formula>
    </cfRule>
  </conditionalFormatting>
  <conditionalFormatting sqref="D428:D429">
    <cfRule type="cellIs" dxfId="356" priority="361" stopIfTrue="1" operator="equal">
      <formula>"CW 2130-R11"</formula>
    </cfRule>
    <cfRule type="cellIs" dxfId="355" priority="362" stopIfTrue="1" operator="equal">
      <formula>"CW 3120-R2"</formula>
    </cfRule>
    <cfRule type="cellIs" dxfId="354" priority="363" stopIfTrue="1" operator="equal">
      <formula>"CW 3240-R7"</formula>
    </cfRule>
  </conditionalFormatting>
  <conditionalFormatting sqref="D430">
    <cfRule type="cellIs" dxfId="353" priority="358" stopIfTrue="1" operator="equal">
      <formula>"CW 2130-R11"</formula>
    </cfRule>
    <cfRule type="cellIs" dxfId="352" priority="359" stopIfTrue="1" operator="equal">
      <formula>"CW 3120-R2"</formula>
    </cfRule>
    <cfRule type="cellIs" dxfId="351" priority="360" stopIfTrue="1" operator="equal">
      <formula>"CW 3240-R7"</formula>
    </cfRule>
  </conditionalFormatting>
  <conditionalFormatting sqref="D450">
    <cfRule type="cellIs" dxfId="350" priority="347" stopIfTrue="1" operator="equal">
      <formula>"CW 2130-R11"</formula>
    </cfRule>
    <cfRule type="cellIs" dxfId="349" priority="348" stopIfTrue="1" operator="equal">
      <formula>"CW 3120-R2"</formula>
    </cfRule>
    <cfRule type="cellIs" dxfId="348" priority="349" stopIfTrue="1" operator="equal">
      <formula>"CW 3240-R7"</formula>
    </cfRule>
  </conditionalFormatting>
  <conditionalFormatting sqref="D465:D467">
    <cfRule type="cellIs" dxfId="347" priority="337" stopIfTrue="1" operator="equal">
      <formula>"CW 2130-R11"</formula>
    </cfRule>
    <cfRule type="cellIs" dxfId="346" priority="338" stopIfTrue="1" operator="equal">
      <formula>"CW 3120-R2"</formula>
    </cfRule>
    <cfRule type="cellIs" dxfId="345" priority="339" stopIfTrue="1" operator="equal">
      <formula>"CW 3240-R7"</formula>
    </cfRule>
  </conditionalFormatting>
  <conditionalFormatting sqref="D468">
    <cfRule type="cellIs" dxfId="344" priority="334" stopIfTrue="1" operator="equal">
      <formula>"CW 2130-R11"</formula>
    </cfRule>
    <cfRule type="cellIs" dxfId="343" priority="335" stopIfTrue="1" operator="equal">
      <formula>"CW 3120-R2"</formula>
    </cfRule>
    <cfRule type="cellIs" dxfId="342" priority="336" stopIfTrue="1" operator="equal">
      <formula>"CW 3240-R7"</formula>
    </cfRule>
  </conditionalFormatting>
  <conditionalFormatting sqref="D436:D437">
    <cfRule type="cellIs" dxfId="341" priority="354" stopIfTrue="1" operator="equal">
      <formula>"CW 3120-R2"</formula>
    </cfRule>
    <cfRule type="cellIs" dxfId="340" priority="355" stopIfTrue="1" operator="equal">
      <formula>"CW 3240-R7"</formula>
    </cfRule>
  </conditionalFormatting>
  <conditionalFormatting sqref="D438">
    <cfRule type="cellIs" dxfId="339" priority="352" stopIfTrue="1" operator="equal">
      <formula>"CW 3120-R2"</formula>
    </cfRule>
    <cfRule type="cellIs" dxfId="338" priority="353" stopIfTrue="1" operator="equal">
      <formula>"CW 3240-R7"</formula>
    </cfRule>
  </conditionalFormatting>
  <conditionalFormatting sqref="D434">
    <cfRule type="cellIs" dxfId="337" priority="356" stopIfTrue="1" operator="equal">
      <formula>"CW 3120-R2"</formula>
    </cfRule>
    <cfRule type="cellIs" dxfId="336" priority="357" stopIfTrue="1" operator="equal">
      <formula>"CW 3240-R7"</formula>
    </cfRule>
  </conditionalFormatting>
  <conditionalFormatting sqref="D447">
    <cfRule type="cellIs" dxfId="335" priority="350" stopIfTrue="1" operator="equal">
      <formula>"CW 3120-R2"</formula>
    </cfRule>
    <cfRule type="cellIs" dxfId="334" priority="351" stopIfTrue="1" operator="equal">
      <formula>"CW 3240-R7"</formula>
    </cfRule>
  </conditionalFormatting>
  <conditionalFormatting sqref="D451">
    <cfRule type="cellIs" dxfId="333" priority="344" stopIfTrue="1" operator="equal">
      <formula>"CW 2130-R11"</formula>
    </cfRule>
    <cfRule type="cellIs" dxfId="332" priority="345" stopIfTrue="1" operator="equal">
      <formula>"CW 3120-R2"</formula>
    </cfRule>
    <cfRule type="cellIs" dxfId="331" priority="346" stopIfTrue="1" operator="equal">
      <formula>"CW 3240-R7"</formula>
    </cfRule>
  </conditionalFormatting>
  <conditionalFormatting sqref="D383">
    <cfRule type="cellIs" dxfId="330" priority="323" stopIfTrue="1" operator="equal">
      <formula>"CW 2130-R11"</formula>
    </cfRule>
    <cfRule type="cellIs" dxfId="329" priority="324" stopIfTrue="1" operator="equal">
      <formula>"CW 3120-R2"</formula>
    </cfRule>
    <cfRule type="cellIs" dxfId="328" priority="325" stopIfTrue="1" operator="equal">
      <formula>"CW 3240-R7"</formula>
    </cfRule>
  </conditionalFormatting>
  <conditionalFormatting sqref="D454">
    <cfRule type="cellIs" dxfId="327" priority="342" stopIfTrue="1" operator="equal">
      <formula>"CW 3120-R2"</formula>
    </cfRule>
    <cfRule type="cellIs" dxfId="326" priority="343" stopIfTrue="1" operator="equal">
      <formula>"CW 3240-R7"</formula>
    </cfRule>
  </conditionalFormatting>
  <conditionalFormatting sqref="D471:D473">
    <cfRule type="cellIs" dxfId="325" priority="331" stopIfTrue="1" operator="equal">
      <formula>"CW 2130-R11"</formula>
    </cfRule>
    <cfRule type="cellIs" dxfId="324" priority="332" stopIfTrue="1" operator="equal">
      <formula>"CW 3120-R2"</formula>
    </cfRule>
    <cfRule type="cellIs" dxfId="323" priority="333" stopIfTrue="1" operator="equal">
      <formula>"CW 3240-R7"</formula>
    </cfRule>
  </conditionalFormatting>
  <conditionalFormatting sqref="D475:D476">
    <cfRule type="cellIs" dxfId="322" priority="326" stopIfTrue="1" operator="equal">
      <formula>"CW 2130-R11"</formula>
    </cfRule>
    <cfRule type="cellIs" dxfId="321" priority="327" stopIfTrue="1" operator="equal">
      <formula>"CW 3120-R2"</formula>
    </cfRule>
    <cfRule type="cellIs" dxfId="320" priority="328" stopIfTrue="1" operator="equal">
      <formula>"CW 3240-R7"</formula>
    </cfRule>
  </conditionalFormatting>
  <conditionalFormatting sqref="D397">
    <cfRule type="cellIs" dxfId="319" priority="320" stopIfTrue="1" operator="equal">
      <formula>"CW 2130-R11"</formula>
    </cfRule>
    <cfRule type="cellIs" dxfId="318" priority="321" stopIfTrue="1" operator="equal">
      <formula>"CW 3120-R2"</formula>
    </cfRule>
    <cfRule type="cellIs" dxfId="317" priority="322" stopIfTrue="1" operator="equal">
      <formula>"CW 3240-R7"</formula>
    </cfRule>
  </conditionalFormatting>
  <conditionalFormatting sqref="D420">
    <cfRule type="cellIs" dxfId="316" priority="317" stopIfTrue="1" operator="equal">
      <formula>"CW 2130-R11"</formula>
    </cfRule>
    <cfRule type="cellIs" dxfId="315" priority="318" stopIfTrue="1" operator="equal">
      <formula>"CW 3120-R2"</formula>
    </cfRule>
    <cfRule type="cellIs" dxfId="314" priority="319" stopIfTrue="1" operator="equal">
      <formula>"CW 3240-R7"</formula>
    </cfRule>
  </conditionalFormatting>
  <conditionalFormatting sqref="D422">
    <cfRule type="cellIs" dxfId="313" priority="314" stopIfTrue="1" operator="equal">
      <formula>"CW 2130-R11"</formula>
    </cfRule>
    <cfRule type="cellIs" dxfId="312" priority="315" stopIfTrue="1" operator="equal">
      <formula>"CW 3120-R2"</formula>
    </cfRule>
    <cfRule type="cellIs" dxfId="311" priority="316" stopIfTrue="1" operator="equal">
      <formula>"CW 3240-R7"</formula>
    </cfRule>
  </conditionalFormatting>
  <conditionalFormatting sqref="D391:D392">
    <cfRule type="cellIs" dxfId="310" priority="311" stopIfTrue="1" operator="equal">
      <formula>"CW 2130-R11"</formula>
    </cfRule>
    <cfRule type="cellIs" dxfId="309" priority="312" stopIfTrue="1" operator="equal">
      <formula>"CW 3120-R2"</formula>
    </cfRule>
    <cfRule type="cellIs" dxfId="308" priority="313" stopIfTrue="1" operator="equal">
      <formula>"CW 3240-R7"</formula>
    </cfRule>
  </conditionalFormatting>
  <conditionalFormatting sqref="D421">
    <cfRule type="cellIs" dxfId="307" priority="308" stopIfTrue="1" operator="equal">
      <formula>"CW 2130-R11"</formula>
    </cfRule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388">
    <cfRule type="cellIs" dxfId="304" priority="305" stopIfTrue="1" operator="equal">
      <formula>"CW 2130-R11"</formula>
    </cfRule>
    <cfRule type="cellIs" dxfId="303" priority="306" stopIfTrue="1" operator="equal">
      <formula>"CW 3120-R2"</formula>
    </cfRule>
    <cfRule type="cellIs" dxfId="302" priority="307" stopIfTrue="1" operator="equal">
      <formula>"CW 3240-R7"</formula>
    </cfRule>
  </conditionalFormatting>
  <conditionalFormatting sqref="D456">
    <cfRule type="cellIs" dxfId="301" priority="340" stopIfTrue="1" operator="equal">
      <formula>"CW 2130-R11"</formula>
    </cfRule>
    <cfRule type="cellIs" dxfId="300" priority="341" stopIfTrue="1" operator="equal">
      <formula>"CW 3240-R7"</formula>
    </cfRule>
  </conditionalFormatting>
  <conditionalFormatting sqref="D441">
    <cfRule type="cellIs" dxfId="299" priority="329" stopIfTrue="1" operator="equal">
      <formula>"CW 3120-R2"</formula>
    </cfRule>
    <cfRule type="cellIs" dxfId="298" priority="330" stopIfTrue="1" operator="equal">
      <formula>"CW 3240-R7"</formula>
    </cfRule>
  </conditionalFormatting>
  <conditionalFormatting sqref="D178">
    <cfRule type="cellIs" dxfId="297" priority="302" stopIfTrue="1" operator="equal">
      <formula>"CW 2130-R11"</formula>
    </cfRule>
    <cfRule type="cellIs" dxfId="296" priority="303" stopIfTrue="1" operator="equal">
      <formula>"CW 3120-R2"</formula>
    </cfRule>
    <cfRule type="cellIs" dxfId="295" priority="304" stopIfTrue="1" operator="equal">
      <formula>"CW 3240-R7"</formula>
    </cfRule>
  </conditionalFormatting>
  <conditionalFormatting sqref="D312">
    <cfRule type="cellIs" dxfId="294" priority="284" stopIfTrue="1" operator="equal">
      <formula>"CW 2130-R11"</formula>
    </cfRule>
    <cfRule type="cellIs" dxfId="293" priority="285" stopIfTrue="1" operator="equal">
      <formula>"CW 3120-R2"</formula>
    </cfRule>
    <cfRule type="cellIs" dxfId="292" priority="286" stopIfTrue="1" operator="equal">
      <formula>"CW 3240-R7"</formula>
    </cfRule>
  </conditionalFormatting>
  <conditionalFormatting sqref="D311">
    <cfRule type="cellIs" dxfId="291" priority="287" stopIfTrue="1" operator="equal">
      <formula>"CW 2130-R11"</formula>
    </cfRule>
    <cfRule type="cellIs" dxfId="290" priority="288" stopIfTrue="1" operator="equal">
      <formula>"CW 3120-R2"</formula>
    </cfRule>
    <cfRule type="cellIs" dxfId="289" priority="289" stopIfTrue="1" operator="equal">
      <formula>"CW 3240-R7"</formula>
    </cfRule>
  </conditionalFormatting>
  <conditionalFormatting sqref="D233">
    <cfRule type="cellIs" dxfId="288" priority="272" stopIfTrue="1" operator="equal">
      <formula>"CW 2130-R11"</formula>
    </cfRule>
    <cfRule type="cellIs" dxfId="287" priority="273" stopIfTrue="1" operator="equal">
      <formula>"CW 3120-R2"</formula>
    </cfRule>
    <cfRule type="cellIs" dxfId="286" priority="274" stopIfTrue="1" operator="equal">
      <formula>"CW 3240-R7"</formula>
    </cfRule>
  </conditionalFormatting>
  <conditionalFormatting sqref="D326">
    <cfRule type="cellIs" dxfId="285" priority="278" stopIfTrue="1" operator="equal">
      <formula>"CW 2130-R11"</formula>
    </cfRule>
    <cfRule type="cellIs" dxfId="284" priority="279" stopIfTrue="1" operator="equal">
      <formula>"CW 3120-R2"</formula>
    </cfRule>
    <cfRule type="cellIs" dxfId="283" priority="280" stopIfTrue="1" operator="equal">
      <formula>"CW 3240-R7"</formula>
    </cfRule>
  </conditionalFormatting>
  <conditionalFormatting sqref="D210">
    <cfRule type="cellIs" dxfId="282" priority="300" stopIfTrue="1" operator="equal">
      <formula>"CW 3120-R2"</formula>
    </cfRule>
    <cfRule type="cellIs" dxfId="281" priority="301" stopIfTrue="1" operator="equal">
      <formula>"CW 3240-R7"</formula>
    </cfRule>
  </conditionalFormatting>
  <conditionalFormatting sqref="D211">
    <cfRule type="cellIs" dxfId="280" priority="298" stopIfTrue="1" operator="equal">
      <formula>"CW 3120-R2"</formula>
    </cfRule>
    <cfRule type="cellIs" dxfId="279" priority="299" stopIfTrue="1" operator="equal">
      <formula>"CW 3240-R7"</formula>
    </cfRule>
  </conditionalFormatting>
  <conditionalFormatting sqref="D354:D355">
    <cfRule type="cellIs" dxfId="278" priority="290" stopIfTrue="1" operator="equal">
      <formula>"CW 3120-R2"</formula>
    </cfRule>
    <cfRule type="cellIs" dxfId="277" priority="291" stopIfTrue="1" operator="equal">
      <formula>"CW 3240-R7"</formula>
    </cfRule>
  </conditionalFormatting>
  <conditionalFormatting sqref="D457:D458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236:D239">
    <cfRule type="cellIs" dxfId="273" priority="266" stopIfTrue="1" operator="equal">
      <formula>"CW 2130-R11"</formula>
    </cfRule>
    <cfRule type="cellIs" dxfId="272" priority="267" stopIfTrue="1" operator="equal">
      <formula>"CW 3120-R2"</formula>
    </cfRule>
    <cfRule type="cellIs" dxfId="271" priority="268" stopIfTrue="1" operator="equal">
      <formula>"CW 3240-R7"</formula>
    </cfRule>
  </conditionalFormatting>
  <conditionalFormatting sqref="D345">
    <cfRule type="cellIs" dxfId="270" priority="275" stopIfTrue="1" operator="equal">
      <formula>"CW 2130-R11"</formula>
    </cfRule>
    <cfRule type="cellIs" dxfId="269" priority="276" stopIfTrue="1" operator="equal">
      <formula>"CW 3120-R2"</formula>
    </cfRule>
    <cfRule type="cellIs" dxfId="268" priority="277" stopIfTrue="1" operator="equal">
      <formula>"CW 3240-R7"</formula>
    </cfRule>
  </conditionalFormatting>
  <conditionalFormatting sqref="D235">
    <cfRule type="cellIs" dxfId="267" priority="269" stopIfTrue="1" operator="equal">
      <formula>"CW 2130-R11"</formula>
    </cfRule>
    <cfRule type="cellIs" dxfId="266" priority="270" stopIfTrue="1" operator="equal">
      <formula>"CW 3120-R2"</formula>
    </cfRule>
    <cfRule type="cellIs" dxfId="265" priority="271" stopIfTrue="1" operator="equal">
      <formula>"CW 3240-R7"</formula>
    </cfRule>
  </conditionalFormatting>
  <conditionalFormatting sqref="D234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303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95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205">
    <cfRule type="cellIs" dxfId="255" priority="255" stopIfTrue="1" operator="equal">
      <formula>"CW 3120-R2"</formula>
    </cfRule>
    <cfRule type="cellIs" dxfId="254" priority="256" stopIfTrue="1" operator="equal">
      <formula>"CW 3240-R7"</formula>
    </cfRule>
  </conditionalFormatting>
  <conditionalFormatting sqref="D110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80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161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162">
    <cfRule type="cellIs" dxfId="244" priority="243" stopIfTrue="1" operator="equal">
      <formula>"CW 2130-R11"</formula>
    </cfRule>
    <cfRule type="cellIs" dxfId="243" priority="244" stopIfTrue="1" operator="equal">
      <formula>"CW 3120-R2"</formula>
    </cfRule>
    <cfRule type="cellIs" dxfId="242" priority="245" stopIfTrue="1" operator="equal">
      <formula>"CW 3240-R7"</formula>
    </cfRule>
  </conditionalFormatting>
  <conditionalFormatting sqref="D310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484">
    <cfRule type="cellIs" dxfId="238" priority="154" stopIfTrue="1" operator="equal">
      <formula>"CW 2130-R11"</formula>
    </cfRule>
    <cfRule type="cellIs" dxfId="237" priority="155" stopIfTrue="1" operator="equal">
      <formula>"CW 3120-R2"</formula>
    </cfRule>
    <cfRule type="cellIs" dxfId="236" priority="156" stopIfTrue="1" operator="equal">
      <formula>"CW 3240-R7"</formula>
    </cfRule>
  </conditionalFormatting>
  <conditionalFormatting sqref="D537">
    <cfRule type="cellIs" dxfId="235" priority="238" stopIfTrue="1" operator="equal">
      <formula>"CW 3120-R2"</formula>
    </cfRule>
    <cfRule type="cellIs" dxfId="234" priority="239" stopIfTrue="1" operator="equal">
      <formula>"CW 3240-R7"</formula>
    </cfRule>
  </conditionalFormatting>
  <conditionalFormatting sqref="D539">
    <cfRule type="cellIs" dxfId="233" priority="236" stopIfTrue="1" operator="equal">
      <formula>"CW 3120-R2"</formula>
    </cfRule>
    <cfRule type="cellIs" dxfId="232" priority="237" stopIfTrue="1" operator="equal">
      <formula>"CW 3240-R7"</formula>
    </cfRule>
  </conditionalFormatting>
  <conditionalFormatting sqref="D538">
    <cfRule type="cellIs" dxfId="231" priority="234" stopIfTrue="1" operator="equal">
      <formula>"CW 3120-R2"</formula>
    </cfRule>
    <cfRule type="cellIs" dxfId="230" priority="235" stopIfTrue="1" operator="equal">
      <formula>"CW 3240-R7"</formula>
    </cfRule>
  </conditionalFormatting>
  <conditionalFormatting sqref="D543">
    <cfRule type="cellIs" dxfId="229" priority="232" stopIfTrue="1" operator="equal">
      <formula>"CW 3120-R2"</formula>
    </cfRule>
    <cfRule type="cellIs" dxfId="228" priority="233" stopIfTrue="1" operator="equal">
      <formula>"CW 3240-R7"</formula>
    </cfRule>
  </conditionalFormatting>
  <conditionalFormatting sqref="D542">
    <cfRule type="cellIs" dxfId="227" priority="230" stopIfTrue="1" operator="equal">
      <formula>"CW 3120-R2"</formula>
    </cfRule>
    <cfRule type="cellIs" dxfId="226" priority="231" stopIfTrue="1" operator="equal">
      <formula>"CW 3240-R7"</formula>
    </cfRule>
  </conditionalFormatting>
  <conditionalFormatting sqref="D547"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546">
    <cfRule type="cellIs" dxfId="223" priority="226" stopIfTrue="1" operator="equal">
      <formula>"CW 3120-R2"</formula>
    </cfRule>
    <cfRule type="cellIs" dxfId="222" priority="227" stopIfTrue="1" operator="equal">
      <formula>"CW 3240-R7"</formula>
    </cfRule>
  </conditionalFormatting>
  <conditionalFormatting sqref="D548">
    <cfRule type="cellIs" dxfId="221" priority="224" stopIfTrue="1" operator="equal">
      <formula>"CW 3120-R2"</formula>
    </cfRule>
    <cfRule type="cellIs" dxfId="220" priority="225" stopIfTrue="1" operator="equal">
      <formula>"CW 3240-R7"</formula>
    </cfRule>
  </conditionalFormatting>
  <conditionalFormatting sqref="D550">
    <cfRule type="cellIs" dxfId="219" priority="222" stopIfTrue="1" operator="equal">
      <formula>"CW 3120-R2"</formula>
    </cfRule>
    <cfRule type="cellIs" dxfId="218" priority="223" stopIfTrue="1" operator="equal">
      <formula>"CW 3240-R7"</formula>
    </cfRule>
  </conditionalFormatting>
  <conditionalFormatting sqref="D549">
    <cfRule type="cellIs" dxfId="217" priority="220" stopIfTrue="1" operator="equal">
      <formula>"CW 3120-R2"</formula>
    </cfRule>
    <cfRule type="cellIs" dxfId="216" priority="221" stopIfTrue="1" operator="equal">
      <formula>"CW 3240-R7"</formula>
    </cfRule>
  </conditionalFormatting>
  <conditionalFormatting sqref="D480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481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482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485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486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487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488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490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491">
    <cfRule type="cellIs" dxfId="191" priority="193" stopIfTrue="1" operator="equal">
      <formula>"CW 2130-R11"</formula>
    </cfRule>
    <cfRule type="cellIs" dxfId="190" priority="194" stopIfTrue="1" operator="equal">
      <formula>"CW 3120-R2"</formula>
    </cfRule>
    <cfRule type="cellIs" dxfId="189" priority="195" stopIfTrue="1" operator="equal">
      <formula>"CW 3240-R7"</formula>
    </cfRule>
  </conditionalFormatting>
  <conditionalFormatting sqref="D497:D498">
    <cfRule type="cellIs" dxfId="188" priority="190" stopIfTrue="1" operator="equal">
      <formula>"CW 2130-R11"</formula>
    </cfRule>
    <cfRule type="cellIs" dxfId="187" priority="191" stopIfTrue="1" operator="equal">
      <formula>"CW 3120-R2"</formula>
    </cfRule>
    <cfRule type="cellIs" dxfId="186" priority="192" stopIfTrue="1" operator="equal">
      <formula>"CW 3240-R7"</formula>
    </cfRule>
  </conditionalFormatting>
  <conditionalFormatting sqref="D523">
    <cfRule type="cellIs" dxfId="185" priority="187" stopIfTrue="1" operator="equal">
      <formula>"CW 2130-R11"</formula>
    </cfRule>
    <cfRule type="cellIs" dxfId="184" priority="188" stopIfTrue="1" operator="equal">
      <formula>"CW 3120-R2"</formula>
    </cfRule>
    <cfRule type="cellIs" dxfId="183" priority="189" stopIfTrue="1" operator="equal">
      <formula>"CW 3240-R7"</formula>
    </cfRule>
  </conditionalFormatting>
  <conditionalFormatting sqref="D528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529:D530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483">
    <cfRule type="cellIs" dxfId="176" priority="172" stopIfTrue="1" operator="equal">
      <formula>"CW 2130-R11"</formula>
    </cfRule>
    <cfRule type="cellIs" dxfId="175" priority="173" stopIfTrue="1" operator="equal">
      <formula>"CW 3120-R2"</formula>
    </cfRule>
    <cfRule type="cellIs" dxfId="174" priority="174" stopIfTrue="1" operator="equal">
      <formula>"CW 3240-R7"</formula>
    </cfRule>
  </conditionalFormatting>
  <conditionalFormatting sqref="D532:D533">
    <cfRule type="cellIs" dxfId="173" priority="175" stopIfTrue="1" operator="equal">
      <formula>"CW 2130-R11"</formula>
    </cfRule>
    <cfRule type="cellIs" dxfId="172" priority="176" stopIfTrue="1" operator="equal">
      <formula>"CW 3120-R2"</formula>
    </cfRule>
    <cfRule type="cellIs" dxfId="171" priority="177" stopIfTrue="1" operator="equal">
      <formula>"CW 3240-R7"</formula>
    </cfRule>
  </conditionalFormatting>
  <conditionalFormatting sqref="D526">
    <cfRule type="cellIs" dxfId="170" priority="160" stopIfTrue="1" operator="equal">
      <formula>"CW 2130-R11"</formula>
    </cfRule>
    <cfRule type="cellIs" dxfId="169" priority="161" stopIfTrue="1" operator="equal">
      <formula>"CW 3120-R2"</formula>
    </cfRule>
    <cfRule type="cellIs" dxfId="168" priority="162" stopIfTrue="1" operator="equal">
      <formula>"CW 3240-R7"</formula>
    </cfRule>
  </conditionalFormatting>
  <conditionalFormatting sqref="D509">
    <cfRule type="cellIs" dxfId="167" priority="133" stopIfTrue="1" operator="equal">
      <formula>"CW 2130-R11"</formula>
    </cfRule>
    <cfRule type="cellIs" dxfId="166" priority="134" stopIfTrue="1" operator="equal">
      <formula>"CW 3120-R2"</formula>
    </cfRule>
    <cfRule type="cellIs" dxfId="165" priority="135" stopIfTrue="1" operator="equal">
      <formula>"CW 3240-R7"</formula>
    </cfRule>
  </conditionalFormatting>
  <conditionalFormatting sqref="D507">
    <cfRule type="cellIs" dxfId="164" priority="169" stopIfTrue="1" operator="equal">
      <formula>"CW 2130-R11"</formula>
    </cfRule>
    <cfRule type="cellIs" dxfId="163" priority="170" stopIfTrue="1" operator="equal">
      <formula>"CW 3120-R2"</formula>
    </cfRule>
    <cfRule type="cellIs" dxfId="162" priority="171" stopIfTrue="1" operator="equal">
      <formula>"CW 3240-R7"</formula>
    </cfRule>
  </conditionalFormatting>
  <conditionalFormatting sqref="D508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494:D495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489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493">
    <cfRule type="cellIs" dxfId="152" priority="148" stopIfTrue="1" operator="equal">
      <formula>"CW 2130-R11"</formula>
    </cfRule>
    <cfRule type="cellIs" dxfId="151" priority="149" stopIfTrue="1" operator="equal">
      <formula>"CW 3120-R2"</formula>
    </cfRule>
    <cfRule type="cellIs" dxfId="150" priority="150" stopIfTrue="1" operator="equal">
      <formula>"CW 3240-R7"</formula>
    </cfRule>
  </conditionalFormatting>
  <conditionalFormatting sqref="D525">
    <cfRule type="cellIs" dxfId="149" priority="184" stopIfTrue="1" operator="equal">
      <formula>"CW 2130-R11"</formula>
    </cfRule>
    <cfRule type="cellIs" dxfId="148" priority="185" stopIfTrue="1" operator="equal">
      <formula>"CW 3120-R2"</formula>
    </cfRule>
    <cfRule type="cellIs" dxfId="147" priority="186" stopIfTrue="1" operator="equal">
      <formula>"CW 3240-R7"</formula>
    </cfRule>
  </conditionalFormatting>
  <conditionalFormatting sqref="D492">
    <cfRule type="cellIs" dxfId="146" priority="151" stopIfTrue="1" operator="equal">
      <formula>"CW 2130-R11"</formula>
    </cfRule>
    <cfRule type="cellIs" dxfId="145" priority="152" stopIfTrue="1" operator="equal">
      <formula>"CW 3120-R2"</formula>
    </cfRule>
    <cfRule type="cellIs" dxfId="144" priority="153" stopIfTrue="1" operator="equal">
      <formula>"CW 3240-R7"</formula>
    </cfRule>
  </conditionalFormatting>
  <conditionalFormatting sqref="D514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517">
    <cfRule type="cellIs" dxfId="140" priority="136" stopIfTrue="1" operator="equal">
      <formula>"CW 2130-R11"</formula>
    </cfRule>
    <cfRule type="cellIs" dxfId="139" priority="137" stopIfTrue="1" operator="equal">
      <formula>"CW 3120-R2"</formula>
    </cfRule>
    <cfRule type="cellIs" dxfId="138" priority="138" stopIfTrue="1" operator="equal">
      <formula>"CW 3240-R7"</formula>
    </cfRule>
  </conditionalFormatting>
  <conditionalFormatting sqref="D500">
    <cfRule type="cellIs" dxfId="137" priority="127" stopIfTrue="1" operator="equal">
      <formula>"CW 2130-R11"</formula>
    </cfRule>
    <cfRule type="cellIs" dxfId="136" priority="128" stopIfTrue="1" operator="equal">
      <formula>"CW 3120-R2"</formula>
    </cfRule>
    <cfRule type="cellIs" dxfId="135" priority="129" stopIfTrue="1" operator="equal">
      <formula>"CW 3240-R7"</formula>
    </cfRule>
  </conditionalFormatting>
  <conditionalFormatting sqref="D515">
    <cfRule type="cellIs" dxfId="134" priority="142" stopIfTrue="1" operator="equal">
      <formula>"CW 2130-R11"</formula>
    </cfRule>
    <cfRule type="cellIs" dxfId="133" priority="143" stopIfTrue="1" operator="equal">
      <formula>"CW 3120-R2"</formula>
    </cfRule>
    <cfRule type="cellIs" dxfId="132" priority="144" stopIfTrue="1" operator="equal">
      <formula>"CW 3240-R7"</formula>
    </cfRule>
  </conditionalFormatting>
  <conditionalFormatting sqref="D499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524">
    <cfRule type="cellIs" dxfId="128" priority="139" stopIfTrue="1" operator="equal">
      <formula>"CW 2130-R11"</formula>
    </cfRule>
    <cfRule type="cellIs" dxfId="127" priority="140" stopIfTrue="1" operator="equal">
      <formula>"CW 3120-R2"</formula>
    </cfRule>
    <cfRule type="cellIs" dxfId="126" priority="141" stopIfTrue="1" operator="equal">
      <formula>"CW 3240-R7"</formula>
    </cfRule>
  </conditionalFormatting>
  <conditionalFormatting sqref="D501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76">
    <cfRule type="cellIs" dxfId="122" priority="115" stopIfTrue="1" operator="equal">
      <formula>"CW 2130-R11"</formula>
    </cfRule>
    <cfRule type="cellIs" dxfId="121" priority="116" stopIfTrue="1" operator="equal">
      <formula>"CW 3120-R2"</formula>
    </cfRule>
    <cfRule type="cellIs" dxfId="120" priority="117" stopIfTrue="1" operator="equal">
      <formula>"CW 3240-R7"</formula>
    </cfRule>
  </conditionalFormatting>
  <conditionalFormatting sqref="D505:D506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512:D513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521">
    <cfRule type="cellIs" dxfId="113" priority="109" stopIfTrue="1" operator="equal">
      <formula>"CW 2130-R11"</formula>
    </cfRule>
    <cfRule type="cellIs" dxfId="112" priority="110" stopIfTrue="1" operator="equal">
      <formula>"CW 3120-R2"</formula>
    </cfRule>
    <cfRule type="cellIs" dxfId="111" priority="111" stopIfTrue="1" operator="equal">
      <formula>"CW 3240-R7"</formula>
    </cfRule>
  </conditionalFormatting>
  <conditionalFormatting sqref="D77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385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96">
    <cfRule type="cellIs" dxfId="104" priority="100" stopIfTrue="1" operator="equal">
      <formula>"CW 2130-R11"</formula>
    </cfRule>
    <cfRule type="cellIs" dxfId="103" priority="101" stopIfTrue="1" operator="equal">
      <formula>"CW 3120-R2"</formula>
    </cfRule>
    <cfRule type="cellIs" dxfId="102" priority="102" stopIfTrue="1" operator="equal">
      <formula>"CW 3240-R7"</formula>
    </cfRule>
  </conditionalFormatting>
  <conditionalFormatting sqref="D381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399">
    <cfRule type="cellIs" dxfId="98" priority="94" stopIfTrue="1" operator="equal">
      <formula>"CW 2130-R11"</formula>
    </cfRule>
    <cfRule type="cellIs" dxfId="97" priority="95" stopIfTrue="1" operator="equal">
      <formula>"CW 3120-R2"</formula>
    </cfRule>
    <cfRule type="cellIs" dxfId="96" priority="96" stopIfTrue="1" operator="equal">
      <formula>"CW 3240-R7"</formula>
    </cfRule>
  </conditionalFormatting>
  <conditionalFormatting sqref="D398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408">
    <cfRule type="cellIs" dxfId="92" priority="82" stopIfTrue="1" operator="equal">
      <formula>"CW 2130-R11"</formula>
    </cfRule>
    <cfRule type="cellIs" dxfId="91" priority="83" stopIfTrue="1" operator="equal">
      <formula>"CW 3120-R2"</formula>
    </cfRule>
    <cfRule type="cellIs" dxfId="90" priority="84" stopIfTrue="1" operator="equal">
      <formula>"CW 3240-R7"</formula>
    </cfRule>
  </conditionalFormatting>
  <conditionalFormatting sqref="D400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401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402:D404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419">
    <cfRule type="cellIs" dxfId="80" priority="76" stopIfTrue="1" operator="equal">
      <formula>"CW 2130-R11"</formula>
    </cfRule>
    <cfRule type="cellIs" dxfId="79" priority="77" stopIfTrue="1" operator="equal">
      <formula>"CW 3120-R2"</formula>
    </cfRule>
    <cfRule type="cellIs" dxfId="78" priority="78" stopIfTrue="1" operator="equal">
      <formula>"CW 3240-R7"</formula>
    </cfRule>
  </conditionalFormatting>
  <conditionalFormatting sqref="D415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411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409:D410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41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414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41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395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477">
    <cfRule type="cellIs" dxfId="56" priority="52" stopIfTrue="1" operator="equal">
      <formula>"CW 2130-R11"</formula>
    </cfRule>
    <cfRule type="cellIs" dxfId="55" priority="53" stopIfTrue="1" operator="equal">
      <formula>"CW 3120-R2"</formula>
    </cfRule>
    <cfRule type="cellIs" dxfId="54" priority="54" stopIfTrue="1" operator="equal">
      <formula>"CW 3240-R7"</formula>
    </cfRule>
  </conditionalFormatting>
  <conditionalFormatting sqref="D432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448">
    <cfRule type="cellIs" dxfId="50" priority="46" stopIfTrue="1" operator="equal">
      <formula>"CW 2130-R11"</formula>
    </cfRule>
    <cfRule type="cellIs" dxfId="49" priority="47" stopIfTrue="1" operator="equal">
      <formula>"CW 3120-R2"</formula>
    </cfRule>
    <cfRule type="cellIs" dxfId="48" priority="48" stopIfTrue="1" operator="equal">
      <formula>"CW 3240-R7"</formula>
    </cfRule>
  </conditionalFormatting>
  <conditionalFormatting sqref="D435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44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43:D444">
    <cfRule type="cellIs" dxfId="41" priority="34" stopIfTrue="1" operator="equal">
      <formula>"CW 2130-R11"</formula>
    </cfRule>
    <cfRule type="cellIs" dxfId="40" priority="35" stopIfTrue="1" operator="equal">
      <formula>"CW 3120-R2"</formula>
    </cfRule>
    <cfRule type="cellIs" dxfId="39" priority="36" stopIfTrue="1" operator="equal">
      <formula>"CW 3240-R7"</formula>
    </cfRule>
  </conditionalFormatting>
  <conditionalFormatting sqref="D445">
    <cfRule type="cellIs" dxfId="38" priority="41" stopIfTrue="1" operator="equal">
      <formula>"CW 3120-R2"</formula>
    </cfRule>
    <cfRule type="cellIs" dxfId="37" priority="42" stopIfTrue="1" operator="equal">
      <formula>"CW 3240-R7"</formula>
    </cfRule>
  </conditionalFormatting>
  <conditionalFormatting sqref="D446">
    <cfRule type="cellIs" dxfId="36" priority="39" stopIfTrue="1" operator="equal">
      <formula>"CW 3120-R2"</formula>
    </cfRule>
    <cfRule type="cellIs" dxfId="35" priority="40" stopIfTrue="1" operator="equal">
      <formula>"CW 3240-R7"</formula>
    </cfRule>
  </conditionalFormatting>
  <conditionalFormatting sqref="D452:D453">
    <cfRule type="cellIs" dxfId="34" priority="37" stopIfTrue="1" operator="equal">
      <formula>"CW 3120-R2"</formula>
    </cfRule>
    <cfRule type="cellIs" dxfId="33" priority="38" stopIfTrue="1" operator="equal">
      <formula>"CW 3240-R7"</formula>
    </cfRule>
  </conditionalFormatting>
  <conditionalFormatting sqref="D442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455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462">
    <cfRule type="cellIs" dxfId="28" priority="25" stopIfTrue="1" operator="equal">
      <formula>"CW 2130-R11"</formula>
    </cfRule>
    <cfRule type="cellIs" dxfId="27" priority="26" stopIfTrue="1" operator="equal">
      <formula>"CW 3120-R2"</formula>
    </cfRule>
    <cfRule type="cellIs" dxfId="26" priority="27" stopIfTrue="1" operator="equal">
      <formula>"CW 3240-R7"</formula>
    </cfRule>
  </conditionalFormatting>
  <conditionalFormatting sqref="D461">
    <cfRule type="cellIs" dxfId="25" priority="28" stopIfTrue="1" operator="equal">
      <formula>"CW 3120-R2"</formula>
    </cfRule>
    <cfRule type="cellIs" dxfId="24" priority="29" stopIfTrue="1" operator="equal">
      <formula>"CW 3240-R7"</formula>
    </cfRule>
  </conditionalFormatting>
  <conditionalFormatting sqref="D46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46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6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40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423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57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146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541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54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66" xr:uid="{9A32BBDA-0580-457E-96F1-1AA2ACDD49C3}">
      <formula1>IF(AND(G566&gt;=0.01,G566&lt;=G583*0.05),ROUND(G566,2),0.01)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6:G19 G21 G26:G31 G14 G49 G55 G64:G65 G67:G68 G73:G74 G217:G222 G83:G88 G43 G112 G115 G118 G120:G124 G126:G127 G129 G131 G133:G138 G141:G142 G254:G258 G272:G275 G204:G205 G151:G152 G164 G171:G176 G168 G178:G179 G103 G155 G198 G201 G93:G94 G385:G386 G213 G215 G211 G225 G230:G231 G241 G246:G251 G191 G269 G277 G279 G281:G287 G290:G291 G293:G294 G299:G300 G305:G308 G355:G356 G314 G319:G324 G263 G303 G342 G345 G348 G107:G108 G358 G360 G362:G368 G371:G372 G374:G375 G23 G41 G101 G189 G261 G334 G336 G449 G392 G427 G395:G396 G435 G472:G473 G438 G383 G555:G563 G432 G390 G316 G388 G207:G209 G166 G182:G186 G310 G312 G446 G458 G327:G331 G267 G350:G353 G236:G239 G234 G195:G196 G243 G96:G98 G79:G80 G90 G47 G110 G34:G38 G144:G146 G52:G53 G157:G160 G162 G539 G543 G547 G550 G480:G481 G495 G511 G520:G521 G486:G487 G77 G528:G530 G483:G484 G493 G489 G491 G506 G524 G508 G498 G500 G513 G526 G502:G504 G516:G517 G533 G379:G381 G398 G400 G460 G410:G411 G403:G408 G414:G415 G417 G429:G430 G475:G477 G443:G444 G451 G440:G441 G453:G456 G462 G464:G469 G419:G424 G57:G61 G45 G105 G193 G265 G338 G340" xr:uid="{3920169F-D54E-4594-802F-8EDCFDF16FB6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&amp;L&amp;10The City of Winnipeg
Tender No. 884-2021
&amp;R&amp;10Bid Submission
&amp;P of &amp;N</oddHeader>
    <oddFooter xml:space="preserve">&amp;R                   </oddFooter>
  </headerFooter>
  <rowBreaks count="14" manualBreakCount="14">
    <brk id="31" min="1" max="7" man="1"/>
    <brk id="69" min="2" max="7" man="1"/>
    <brk id="147" min="2" max="7" man="1"/>
    <brk id="226" min="2" max="7" man="1"/>
    <brk id="251" min="1" max="7" man="1"/>
    <brk id="279" min="1" max="7" man="1"/>
    <brk id="295" min="2" max="7" man="1"/>
    <brk id="376" max="16383" man="1"/>
    <brk id="430" min="1" max="7" man="1"/>
    <brk id="478" max="16383" man="1"/>
    <brk id="506" min="1" max="7" man="1"/>
    <brk id="534" max="16383" man="1"/>
    <brk id="551" min="2" max="7" man="1"/>
    <brk id="567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884-2021</vt:lpstr>
      <vt:lpstr>'884-2021'!Print_Area</vt:lpstr>
      <vt:lpstr>'884-2021'!Print_Titles</vt:lpstr>
      <vt:lpstr>'884-2021'!XEVERYTHING</vt:lpstr>
      <vt:lpstr>'884-2021'!XITEMS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8, 2022
by C. Humbert
File Size: 89.1 KB</dc:description>
  <cp:lastModifiedBy>Bird, Suzanne</cp:lastModifiedBy>
  <cp:lastPrinted>2022-03-08T21:37:51Z</cp:lastPrinted>
  <dcterms:created xsi:type="dcterms:W3CDTF">1999-03-31T15:44:33Z</dcterms:created>
  <dcterms:modified xsi:type="dcterms:W3CDTF">2022-03-10T21:59:10Z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